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shtinaKarlovo\Budget\DBogdanova\2024\БЮДЖЕТ 2024\За ОбС\"/>
    </mc:Choice>
  </mc:AlternateContent>
  <bookViews>
    <workbookView xWindow="0" yWindow="0" windowWidth="20730" windowHeight="11760" activeTab="3"/>
  </bookViews>
  <sheets>
    <sheet name="Общо" sheetId="1" r:id="rId1"/>
    <sheet name="фуг" sheetId="28" r:id="rId2"/>
    <sheet name="кр" sheetId="29" r:id="rId3"/>
    <sheet name="кр 2024 нов" sheetId="30" r:id="rId4"/>
    <sheet name="2024" sheetId="27" r:id="rId5"/>
  </sheets>
  <definedNames>
    <definedName name="_xlnm._FilterDatabase" localSheetId="4" hidden="1">'2024'!$A$9:$S$241</definedName>
    <definedName name="_xlnm._FilterDatabase" localSheetId="2" hidden="1">кр!$A$9:$R$208</definedName>
    <definedName name="_xlnm.Print_Titles" localSheetId="0">Общо!$A:$X,Общо!$9:$9</definedName>
  </definedNames>
  <calcPr calcId="162913"/>
</workbook>
</file>

<file path=xl/calcChain.xml><?xml version="1.0" encoding="utf-8"?>
<calcChain xmlns="http://schemas.openxmlformats.org/spreadsheetml/2006/main">
  <c r="P32" i="30" l="1"/>
  <c r="P73" i="30"/>
  <c r="J174" i="30" l="1"/>
  <c r="K174" i="30"/>
  <c r="L174" i="30"/>
  <c r="M174" i="30"/>
  <c r="N174" i="30"/>
  <c r="O174" i="30"/>
  <c r="Q174" i="30"/>
  <c r="R174" i="30"/>
  <c r="S174" i="30"/>
  <c r="T174" i="30"/>
  <c r="I174" i="30"/>
  <c r="P176" i="30"/>
  <c r="Q201" i="30"/>
  <c r="R201" i="30"/>
  <c r="S201" i="30"/>
  <c r="T201" i="30"/>
  <c r="J202" i="30"/>
  <c r="J201" i="30" s="1"/>
  <c r="K202" i="30"/>
  <c r="K201" i="30" s="1"/>
  <c r="M202" i="30"/>
  <c r="M201" i="30" s="1"/>
  <c r="N202" i="30"/>
  <c r="N201" i="30" s="1"/>
  <c r="O202" i="30"/>
  <c r="O201" i="30" s="1"/>
  <c r="J196" i="30"/>
  <c r="K196" i="30"/>
  <c r="M196" i="30"/>
  <c r="N196" i="30"/>
  <c r="O196" i="30"/>
  <c r="O195" i="30" s="1"/>
  <c r="O194" i="30" s="1"/>
  <c r="I196" i="30"/>
  <c r="O199" i="30"/>
  <c r="P200" i="30"/>
  <c r="P199" i="30" s="1"/>
  <c r="J199" i="30"/>
  <c r="K199" i="30"/>
  <c r="L199" i="30"/>
  <c r="M199" i="30"/>
  <c r="N199" i="30"/>
  <c r="I199" i="30"/>
  <c r="H199" i="30"/>
  <c r="G199" i="30"/>
  <c r="F199" i="30"/>
  <c r="E199" i="30"/>
  <c r="D199" i="30"/>
  <c r="L198" i="30"/>
  <c r="P198" i="30" s="1"/>
  <c r="H198" i="30"/>
  <c r="J106" i="30"/>
  <c r="K106" i="30"/>
  <c r="M106" i="30"/>
  <c r="N106" i="30"/>
  <c r="O106" i="30"/>
  <c r="I106" i="30"/>
  <c r="L108" i="30"/>
  <c r="P108" i="30" s="1"/>
  <c r="H108" i="30"/>
  <c r="N180" i="30"/>
  <c r="M180" i="30"/>
  <c r="L180" i="30"/>
  <c r="K180" i="30"/>
  <c r="J180" i="30"/>
  <c r="I180" i="30"/>
  <c r="O180" i="30"/>
  <c r="P182" i="30"/>
  <c r="P119" i="30"/>
  <c r="P118" i="30" s="1"/>
  <c r="J118" i="30"/>
  <c r="K118" i="30"/>
  <c r="L118" i="30"/>
  <c r="M118" i="30"/>
  <c r="N118" i="30"/>
  <c r="O118" i="30"/>
  <c r="Q118" i="30"/>
  <c r="R118" i="30"/>
  <c r="S118" i="30"/>
  <c r="T118" i="30"/>
  <c r="I118" i="30"/>
  <c r="K111" i="30"/>
  <c r="J111" i="30"/>
  <c r="I111" i="30"/>
  <c r="N111" i="30"/>
  <c r="O111" i="30"/>
  <c r="Q111" i="30"/>
  <c r="R111" i="30"/>
  <c r="S111" i="30"/>
  <c r="T111" i="30"/>
  <c r="M111" i="30"/>
  <c r="L113" i="30"/>
  <c r="P113" i="30" s="1"/>
  <c r="H113" i="30"/>
  <c r="J103" i="30"/>
  <c r="I103" i="30"/>
  <c r="L114" i="30"/>
  <c r="P114" i="30" s="1"/>
  <c r="H114" i="30"/>
  <c r="L107" i="30"/>
  <c r="P107" i="30" s="1"/>
  <c r="H107" i="30"/>
  <c r="M103" i="30"/>
  <c r="N103" i="30"/>
  <c r="O103" i="30"/>
  <c r="K103" i="30"/>
  <c r="L105" i="30"/>
  <c r="P105" i="30" s="1"/>
  <c r="H105" i="30"/>
  <c r="N195" i="30" l="1"/>
  <c r="M195" i="30"/>
  <c r="I195" i="30"/>
  <c r="K195" i="30"/>
  <c r="J195" i="30"/>
  <c r="L169" i="30"/>
  <c r="L170" i="30"/>
  <c r="P170" i="30" s="1"/>
  <c r="H170" i="30" l="1"/>
  <c r="H169" i="30"/>
  <c r="H168" i="30" s="1"/>
  <c r="H94" i="30"/>
  <c r="H93" i="30"/>
  <c r="H92" i="30"/>
  <c r="H85" i="30"/>
  <c r="H86" i="30"/>
  <c r="H87" i="30"/>
  <c r="H64" i="30"/>
  <c r="H65" i="30"/>
  <c r="H66" i="30"/>
  <c r="H67" i="30"/>
  <c r="H68" i="30"/>
  <c r="H69" i="30"/>
  <c r="H70" i="30"/>
  <c r="H71" i="30"/>
  <c r="H72" i="30"/>
  <c r="H74" i="30"/>
  <c r="H75" i="30"/>
  <c r="H76" i="30"/>
  <c r="H77" i="30"/>
  <c r="H78" i="30"/>
  <c r="H88" i="30"/>
  <c r="H89" i="30"/>
  <c r="H90" i="30"/>
  <c r="H63" i="30"/>
  <c r="L65" i="30"/>
  <c r="P65" i="30" s="1"/>
  <c r="L66" i="30"/>
  <c r="P66" i="30" s="1"/>
  <c r="L67" i="30"/>
  <c r="P67" i="30" s="1"/>
  <c r="L68" i="30"/>
  <c r="P68" i="30" s="1"/>
  <c r="L69" i="30"/>
  <c r="P69" i="30" s="1"/>
  <c r="L70" i="30"/>
  <c r="P70" i="30" s="1"/>
  <c r="L71" i="30"/>
  <c r="P71" i="30" s="1"/>
  <c r="L72" i="30"/>
  <c r="P72" i="30" s="1"/>
  <c r="L74" i="30"/>
  <c r="P74" i="30" s="1"/>
  <c r="L75" i="30"/>
  <c r="P75" i="30" s="1"/>
  <c r="L76" i="30"/>
  <c r="L77" i="30"/>
  <c r="L78" i="30"/>
  <c r="L88" i="30"/>
  <c r="L89" i="30"/>
  <c r="L90" i="30"/>
  <c r="P90" i="30" s="1"/>
  <c r="E168" i="30"/>
  <c r="F168" i="30"/>
  <c r="G168" i="30"/>
  <c r="I168" i="30"/>
  <c r="J168" i="30"/>
  <c r="K168" i="30"/>
  <c r="L168" i="30"/>
  <c r="M168" i="30"/>
  <c r="N168" i="30"/>
  <c r="O168" i="30"/>
  <c r="D168" i="30"/>
  <c r="P169" i="30"/>
  <c r="P94" i="30"/>
  <c r="P93" i="30"/>
  <c r="P92" i="30"/>
  <c r="L14" i="30"/>
  <c r="P14" i="30" s="1"/>
  <c r="E96" i="30" l="1"/>
  <c r="F96" i="30"/>
  <c r="G96" i="30"/>
  <c r="I96" i="30"/>
  <c r="J96" i="30"/>
  <c r="K96" i="30"/>
  <c r="M96" i="30"/>
  <c r="N96" i="30"/>
  <c r="O96" i="30"/>
  <c r="D96" i="30"/>
  <c r="M206" i="29"/>
  <c r="L206" i="29"/>
  <c r="L138" i="30"/>
  <c r="P138" i="30" s="1"/>
  <c r="L139" i="30"/>
  <c r="P139" i="30" s="1"/>
  <c r="L140" i="30"/>
  <c r="P140" i="30" s="1"/>
  <c r="L166" i="30"/>
  <c r="L165" i="30" s="1"/>
  <c r="H166" i="30"/>
  <c r="H165" i="30" s="1"/>
  <c r="K32" i="30"/>
  <c r="L164" i="30"/>
  <c r="P164" i="30" s="1"/>
  <c r="H164" i="30"/>
  <c r="L161" i="30"/>
  <c r="P161" i="30" s="1"/>
  <c r="H161" i="30"/>
  <c r="H150" i="30"/>
  <c r="H149" i="30" s="1"/>
  <c r="I144" i="30"/>
  <c r="I143" i="30" s="1"/>
  <c r="J144" i="30"/>
  <c r="J143" i="30" s="1"/>
  <c r="K144" i="30"/>
  <c r="K143" i="30" s="1"/>
  <c r="I147" i="30"/>
  <c r="J147" i="30"/>
  <c r="K147" i="30"/>
  <c r="I149" i="30"/>
  <c r="J149" i="30"/>
  <c r="K149" i="30"/>
  <c r="H138" i="30"/>
  <c r="H139" i="30"/>
  <c r="H140" i="30"/>
  <c r="H109" i="30"/>
  <c r="H106" i="30" s="1"/>
  <c r="H104" i="30"/>
  <c r="H103" i="30" s="1"/>
  <c r="L98" i="30"/>
  <c r="L99" i="30"/>
  <c r="P99" i="30" s="1"/>
  <c r="L100" i="30"/>
  <c r="P100" i="30" s="1"/>
  <c r="H98" i="30"/>
  <c r="L49" i="30"/>
  <c r="L50" i="30"/>
  <c r="L51" i="30"/>
  <c r="P51" i="30" s="1"/>
  <c r="L52" i="30"/>
  <c r="P52" i="30" s="1"/>
  <c r="L53" i="30"/>
  <c r="P53" i="30" s="1"/>
  <c r="L54" i="30"/>
  <c r="P54" i="30" s="1"/>
  <c r="L55" i="30"/>
  <c r="P55" i="30" s="1"/>
  <c r="L56" i="30"/>
  <c r="P56" i="30" s="1"/>
  <c r="L57" i="30"/>
  <c r="P57" i="30" s="1"/>
  <c r="L58" i="30"/>
  <c r="L59" i="30"/>
  <c r="P59" i="30" s="1"/>
  <c r="L60" i="30"/>
  <c r="P60" i="30" s="1"/>
  <c r="L61" i="30"/>
  <c r="P61" i="30" s="1"/>
  <c r="L62" i="30"/>
  <c r="P62" i="30" s="1"/>
  <c r="L63" i="30"/>
  <c r="P63" i="30" s="1"/>
  <c r="L85" i="30"/>
  <c r="L86" i="30"/>
  <c r="L87" i="30"/>
  <c r="L64" i="30"/>
  <c r="P64" i="30" s="1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L31" i="30"/>
  <c r="P31" i="30" s="1"/>
  <c r="L30" i="30"/>
  <c r="P30" i="30" s="1"/>
  <c r="L29" i="30"/>
  <c r="H29" i="30"/>
  <c r="H30" i="30"/>
  <c r="H31" i="30"/>
  <c r="L27" i="30"/>
  <c r="L26" i="30"/>
  <c r="L18" i="30"/>
  <c r="L19" i="30"/>
  <c r="L20" i="30"/>
  <c r="L21" i="30"/>
  <c r="L22" i="30"/>
  <c r="L23" i="30"/>
  <c r="P23" i="30" s="1"/>
  <c r="L24" i="30"/>
  <c r="L17" i="30"/>
  <c r="H26" i="30"/>
  <c r="H25" i="30" s="1"/>
  <c r="H23" i="30"/>
  <c r="E13" i="30"/>
  <c r="F13" i="30"/>
  <c r="G13" i="30"/>
  <c r="I13" i="30"/>
  <c r="J13" i="30"/>
  <c r="K13" i="30"/>
  <c r="M13" i="30"/>
  <c r="N13" i="30"/>
  <c r="O13" i="30"/>
  <c r="D13" i="30"/>
  <c r="H179" i="30"/>
  <c r="L207" i="30"/>
  <c r="P207" i="30" s="1"/>
  <c r="P206" i="30" s="1"/>
  <c r="O206" i="30"/>
  <c r="N206" i="30"/>
  <c r="N205" i="30" s="1"/>
  <c r="M206" i="30"/>
  <c r="M205" i="30" s="1"/>
  <c r="K206" i="30"/>
  <c r="K205" i="30" s="1"/>
  <c r="J206" i="30"/>
  <c r="J205" i="30" s="1"/>
  <c r="I206" i="30"/>
  <c r="I205" i="30" s="1"/>
  <c r="I204" i="30" s="1"/>
  <c r="I203" i="30" s="1"/>
  <c r="I202" i="30" s="1"/>
  <c r="I201" i="30" s="1"/>
  <c r="L204" i="30"/>
  <c r="P204" i="30" s="1"/>
  <c r="H204" i="30"/>
  <c r="L203" i="30"/>
  <c r="H203" i="30"/>
  <c r="G201" i="30"/>
  <c r="G202" i="30" s="1"/>
  <c r="F201" i="30"/>
  <c r="F202" i="30" s="1"/>
  <c r="E201" i="30"/>
  <c r="E202" i="30" s="1"/>
  <c r="D201" i="30"/>
  <c r="D202" i="30" s="1"/>
  <c r="L197" i="30"/>
  <c r="L196" i="30" s="1"/>
  <c r="L195" i="30" s="1"/>
  <c r="H197" i="30"/>
  <c r="H195" i="30" s="1"/>
  <c r="G195" i="30"/>
  <c r="F195" i="30"/>
  <c r="E195" i="30"/>
  <c r="D195" i="30"/>
  <c r="G196" i="30"/>
  <c r="F196" i="30"/>
  <c r="E196" i="30"/>
  <c r="D196" i="30"/>
  <c r="P193" i="30"/>
  <c r="P192" i="30" s="1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L191" i="30"/>
  <c r="P191" i="30" s="1"/>
  <c r="P190" i="30" s="1"/>
  <c r="H191" i="30"/>
  <c r="H190" i="30" s="1"/>
  <c r="H189" i="30" s="1"/>
  <c r="O190" i="30"/>
  <c r="N190" i="30"/>
  <c r="N189" i="30" s="1"/>
  <c r="M190" i="30"/>
  <c r="M189" i="30" s="1"/>
  <c r="K190" i="30"/>
  <c r="K189" i="30" s="1"/>
  <c r="J190" i="30"/>
  <c r="J189" i="30" s="1"/>
  <c r="I190" i="30"/>
  <c r="I189" i="30" s="1"/>
  <c r="G190" i="30"/>
  <c r="G189" i="30" s="1"/>
  <c r="F190" i="30"/>
  <c r="F189" i="30" s="1"/>
  <c r="E190" i="30"/>
  <c r="E189" i="30" s="1"/>
  <c r="D190" i="30"/>
  <c r="D189" i="30" s="1"/>
  <c r="P188" i="30"/>
  <c r="P187" i="30"/>
  <c r="O186" i="30"/>
  <c r="N186" i="30"/>
  <c r="M186" i="30"/>
  <c r="L186" i="30"/>
  <c r="K186" i="30"/>
  <c r="J186" i="30"/>
  <c r="I186" i="30"/>
  <c r="H186" i="30"/>
  <c r="G186" i="30"/>
  <c r="F186" i="30"/>
  <c r="E186" i="30"/>
  <c r="D186" i="30"/>
  <c r="L185" i="30"/>
  <c r="P185" i="30" s="1"/>
  <c r="H185" i="30"/>
  <c r="L184" i="30"/>
  <c r="P184" i="30" s="1"/>
  <c r="H184" i="30"/>
  <c r="O183" i="30"/>
  <c r="N183" i="30"/>
  <c r="M183" i="30"/>
  <c r="K183" i="30"/>
  <c r="J183" i="30"/>
  <c r="I183" i="30"/>
  <c r="G183" i="30"/>
  <c r="F183" i="30"/>
  <c r="E183" i="30"/>
  <c r="D183" i="30"/>
  <c r="P181" i="30"/>
  <c r="P180" i="30" s="1"/>
  <c r="L179" i="30"/>
  <c r="P179" i="30" s="1"/>
  <c r="L178" i="30"/>
  <c r="P178" i="30" s="1"/>
  <c r="H178" i="30"/>
  <c r="O177" i="30"/>
  <c r="N177" i="30"/>
  <c r="M177" i="30"/>
  <c r="K177" i="30"/>
  <c r="J177" i="30"/>
  <c r="I177" i="30"/>
  <c r="G177" i="30"/>
  <c r="F177" i="30"/>
  <c r="E177" i="30"/>
  <c r="D177" i="30"/>
  <c r="P175" i="30"/>
  <c r="P174" i="30" s="1"/>
  <c r="P172" i="30"/>
  <c r="P171" i="30" s="1"/>
  <c r="O171" i="30"/>
  <c r="M171" i="30"/>
  <c r="L171" i="30"/>
  <c r="K171" i="30"/>
  <c r="J171" i="30"/>
  <c r="I171" i="30"/>
  <c r="H171" i="30"/>
  <c r="G171" i="30"/>
  <c r="F171" i="30"/>
  <c r="E171" i="30"/>
  <c r="D171" i="30"/>
  <c r="P168" i="30"/>
  <c r="P167" i="30"/>
  <c r="O165" i="30"/>
  <c r="N165" i="30"/>
  <c r="M165" i="30"/>
  <c r="K165" i="30"/>
  <c r="J165" i="30"/>
  <c r="I165" i="30"/>
  <c r="G165" i="30"/>
  <c r="F165" i="30"/>
  <c r="E165" i="30"/>
  <c r="D165" i="30"/>
  <c r="L163" i="30"/>
  <c r="P163" i="30" s="1"/>
  <c r="H163" i="30"/>
  <c r="L162" i="30"/>
  <c r="P162" i="30" s="1"/>
  <c r="H162" i="30"/>
  <c r="O160" i="30"/>
  <c r="N160" i="30"/>
  <c r="M160" i="30"/>
  <c r="K160" i="30"/>
  <c r="J160" i="30"/>
  <c r="I160" i="30"/>
  <c r="G160" i="30"/>
  <c r="F160" i="30"/>
  <c r="E160" i="30"/>
  <c r="D160" i="30"/>
  <c r="L158" i="30"/>
  <c r="P158" i="30" s="1"/>
  <c r="P157" i="30" s="1"/>
  <c r="H158" i="30"/>
  <c r="H157" i="30" s="1"/>
  <c r="O157" i="30"/>
  <c r="N157" i="30"/>
  <c r="N153" i="30" s="1"/>
  <c r="M157" i="30"/>
  <c r="M153" i="30" s="1"/>
  <c r="K157" i="30"/>
  <c r="K153" i="30" s="1"/>
  <c r="J157" i="30"/>
  <c r="J153" i="30" s="1"/>
  <c r="I157" i="30"/>
  <c r="I153" i="30" s="1"/>
  <c r="G157" i="30"/>
  <c r="F157" i="30"/>
  <c r="E157" i="30"/>
  <c r="D157" i="30"/>
  <c r="P156" i="30"/>
  <c r="P155" i="30"/>
  <c r="O154" i="30"/>
  <c r="P152" i="30"/>
  <c r="M151" i="30"/>
  <c r="P151" i="30" s="1"/>
  <c r="L150" i="30"/>
  <c r="P150" i="30" s="1"/>
  <c r="P149" i="30" s="1"/>
  <c r="O149" i="30"/>
  <c r="N149" i="30"/>
  <c r="M149" i="30"/>
  <c r="G149" i="30"/>
  <c r="F149" i="30"/>
  <c r="E149" i="30"/>
  <c r="D149" i="30"/>
  <c r="P148" i="30"/>
  <c r="P147" i="30" s="1"/>
  <c r="O147" i="30"/>
  <c r="N147" i="30"/>
  <c r="M147" i="30"/>
  <c r="L147" i="30"/>
  <c r="H147" i="30"/>
  <c r="G147" i="30"/>
  <c r="F147" i="30"/>
  <c r="E147" i="30"/>
  <c r="D147" i="30"/>
  <c r="L145" i="30"/>
  <c r="L144" i="30" s="1"/>
  <c r="L143" i="30" s="1"/>
  <c r="H145" i="30"/>
  <c r="H144" i="30" s="1"/>
  <c r="O144" i="30"/>
  <c r="O143" i="30" s="1"/>
  <c r="N144" i="30"/>
  <c r="N143" i="30" s="1"/>
  <c r="M144" i="30"/>
  <c r="M143" i="30" s="1"/>
  <c r="G144" i="30"/>
  <c r="F144" i="30"/>
  <c r="E144" i="30"/>
  <c r="D144" i="30"/>
  <c r="L137" i="30"/>
  <c r="P137" i="30" s="1"/>
  <c r="H137" i="30"/>
  <c r="L136" i="30"/>
  <c r="P136" i="30" s="1"/>
  <c r="H136" i="30"/>
  <c r="L135" i="30"/>
  <c r="P135" i="30" s="1"/>
  <c r="H135" i="30"/>
  <c r="L134" i="30"/>
  <c r="P134" i="30" s="1"/>
  <c r="H134" i="30"/>
  <c r="L133" i="30"/>
  <c r="P133" i="30" s="1"/>
  <c r="H133" i="30"/>
  <c r="L132" i="30"/>
  <c r="P132" i="30" s="1"/>
  <c r="H132" i="30"/>
  <c r="L131" i="30"/>
  <c r="P131" i="30" s="1"/>
  <c r="H131" i="30"/>
  <c r="L130" i="30"/>
  <c r="P130" i="30" s="1"/>
  <c r="H130" i="30"/>
  <c r="L129" i="30"/>
  <c r="P129" i="30" s="1"/>
  <c r="H129" i="30"/>
  <c r="L128" i="30"/>
  <c r="P128" i="30" s="1"/>
  <c r="H128" i="30"/>
  <c r="L127" i="30"/>
  <c r="P127" i="30" s="1"/>
  <c r="H127" i="30"/>
  <c r="L126" i="30"/>
  <c r="P126" i="30" s="1"/>
  <c r="H126" i="30"/>
  <c r="L125" i="30"/>
  <c r="P125" i="30" s="1"/>
  <c r="H125" i="30"/>
  <c r="L124" i="30"/>
  <c r="P124" i="30" s="1"/>
  <c r="H124" i="30"/>
  <c r="L123" i="30"/>
  <c r="P123" i="30" s="1"/>
  <c r="H123" i="30"/>
  <c r="L122" i="30"/>
  <c r="P122" i="30" s="1"/>
  <c r="H122" i="30"/>
  <c r="L121" i="30"/>
  <c r="P121" i="30" s="1"/>
  <c r="H121" i="30"/>
  <c r="O120" i="30"/>
  <c r="N120" i="30"/>
  <c r="M120" i="30"/>
  <c r="K120" i="30"/>
  <c r="J120" i="30"/>
  <c r="I120" i="30"/>
  <c r="G120" i="30"/>
  <c r="G118" i="30" s="1"/>
  <c r="F120" i="30"/>
  <c r="F118" i="30" s="1"/>
  <c r="E120" i="30"/>
  <c r="E118" i="30" s="1"/>
  <c r="D120" i="30"/>
  <c r="D118" i="30" s="1"/>
  <c r="P117" i="30"/>
  <c r="L116" i="30"/>
  <c r="O115" i="30"/>
  <c r="N115" i="30"/>
  <c r="M115" i="30"/>
  <c r="K115" i="30"/>
  <c r="J115" i="30"/>
  <c r="I115" i="30"/>
  <c r="L112" i="30"/>
  <c r="H112" i="30"/>
  <c r="H111" i="30" s="1"/>
  <c r="G111" i="30"/>
  <c r="F111" i="30"/>
  <c r="E111" i="30"/>
  <c r="D111" i="30"/>
  <c r="L109" i="30"/>
  <c r="L106" i="30" s="1"/>
  <c r="G106" i="30"/>
  <c r="F106" i="30"/>
  <c r="E106" i="30"/>
  <c r="D106" i="30"/>
  <c r="L104" i="30"/>
  <c r="G103" i="30"/>
  <c r="F103" i="30"/>
  <c r="E103" i="30"/>
  <c r="D103" i="30"/>
  <c r="H100" i="30"/>
  <c r="H99" i="30"/>
  <c r="L97" i="30"/>
  <c r="P97" i="30" s="1"/>
  <c r="H97" i="30"/>
  <c r="P91" i="30"/>
  <c r="S91" i="30"/>
  <c r="O91" i="30"/>
  <c r="N91" i="30"/>
  <c r="M91" i="30"/>
  <c r="K91" i="30"/>
  <c r="J91" i="30"/>
  <c r="I91" i="30"/>
  <c r="G91" i="30"/>
  <c r="F91" i="30"/>
  <c r="E91" i="30"/>
  <c r="D91" i="30"/>
  <c r="P89" i="30"/>
  <c r="P88" i="30"/>
  <c r="P78" i="30"/>
  <c r="P77" i="30"/>
  <c r="P76" i="30"/>
  <c r="P87" i="30"/>
  <c r="P86" i="30"/>
  <c r="P85" i="30"/>
  <c r="P58" i="30"/>
  <c r="P50" i="30"/>
  <c r="P49" i="30"/>
  <c r="L84" i="30"/>
  <c r="P84" i="30" s="1"/>
  <c r="H84" i="30"/>
  <c r="L33" i="30"/>
  <c r="P33" i="30" s="1"/>
  <c r="H33" i="30"/>
  <c r="L48" i="30"/>
  <c r="P48" i="30" s="1"/>
  <c r="H48" i="30"/>
  <c r="L47" i="30"/>
  <c r="P47" i="30" s="1"/>
  <c r="H47" i="30"/>
  <c r="L83" i="30"/>
  <c r="P83" i="30" s="1"/>
  <c r="H83" i="30"/>
  <c r="L46" i="30"/>
  <c r="P46" i="30" s="1"/>
  <c r="H46" i="30"/>
  <c r="L45" i="30"/>
  <c r="P45" i="30" s="1"/>
  <c r="H45" i="30"/>
  <c r="L44" i="30"/>
  <c r="P44" i="30" s="1"/>
  <c r="H44" i="30"/>
  <c r="L43" i="30"/>
  <c r="P43" i="30" s="1"/>
  <c r="H43" i="30"/>
  <c r="L42" i="30"/>
  <c r="P42" i="30" s="1"/>
  <c r="H42" i="30"/>
  <c r="L41" i="30"/>
  <c r="P41" i="30" s="1"/>
  <c r="H41" i="30"/>
  <c r="L40" i="30"/>
  <c r="P40" i="30" s="1"/>
  <c r="H40" i="30"/>
  <c r="L39" i="30"/>
  <c r="P39" i="30" s="1"/>
  <c r="H39" i="30"/>
  <c r="L38" i="30"/>
  <c r="P38" i="30" s="1"/>
  <c r="H38" i="30"/>
  <c r="L82" i="30"/>
  <c r="P82" i="30" s="1"/>
  <c r="H82" i="30"/>
  <c r="L37" i="30"/>
  <c r="P37" i="30" s="1"/>
  <c r="H37" i="30"/>
  <c r="L36" i="30"/>
  <c r="P36" i="30" s="1"/>
  <c r="H36" i="30"/>
  <c r="L81" i="30"/>
  <c r="P81" i="30" s="1"/>
  <c r="H81" i="30"/>
  <c r="L35" i="30"/>
  <c r="P35" i="30" s="1"/>
  <c r="H35" i="30"/>
  <c r="L34" i="30"/>
  <c r="P34" i="30" s="1"/>
  <c r="H34" i="30"/>
  <c r="L80" i="30"/>
  <c r="P80" i="30" s="1"/>
  <c r="H80" i="30"/>
  <c r="L79" i="30"/>
  <c r="P79" i="30" s="1"/>
  <c r="H79" i="30"/>
  <c r="S32" i="30"/>
  <c r="O32" i="30"/>
  <c r="N32" i="30"/>
  <c r="M32" i="30"/>
  <c r="J32" i="30"/>
  <c r="I32" i="30"/>
  <c r="G32" i="30"/>
  <c r="F32" i="30"/>
  <c r="E32" i="30"/>
  <c r="D32" i="30"/>
  <c r="O28" i="30"/>
  <c r="N28" i="30"/>
  <c r="M28" i="30"/>
  <c r="K28" i="30"/>
  <c r="J28" i="30"/>
  <c r="I28" i="30"/>
  <c r="G28" i="30"/>
  <c r="F28" i="30"/>
  <c r="E28" i="30"/>
  <c r="D28" i="30"/>
  <c r="P27" i="30"/>
  <c r="P26" i="30"/>
  <c r="O25" i="30"/>
  <c r="N25" i="30"/>
  <c r="M25" i="30"/>
  <c r="K25" i="30"/>
  <c r="J25" i="30"/>
  <c r="I25" i="30"/>
  <c r="G25" i="30"/>
  <c r="F25" i="30"/>
  <c r="E25" i="30"/>
  <c r="D25" i="30"/>
  <c r="H24" i="30"/>
  <c r="H22" i="30"/>
  <c r="H21" i="30"/>
  <c r="H20" i="30"/>
  <c r="H19" i="30"/>
  <c r="Q18" i="30"/>
  <c r="Q20" i="30" s="1"/>
  <c r="P18" i="30"/>
  <c r="H18" i="30"/>
  <c r="H17" i="30"/>
  <c r="O16" i="30"/>
  <c r="N16" i="30"/>
  <c r="M16" i="30"/>
  <c r="K16" i="30"/>
  <c r="J16" i="30"/>
  <c r="I16" i="30"/>
  <c r="G16" i="30"/>
  <c r="F16" i="30"/>
  <c r="E16" i="30"/>
  <c r="D16" i="30"/>
  <c r="T15" i="30"/>
  <c r="L15" i="30"/>
  <c r="P15" i="30" s="1"/>
  <c r="P13" i="30" s="1"/>
  <c r="H15" i="30"/>
  <c r="H13" i="30" s="1"/>
  <c r="C13" i="30"/>
  <c r="P203" i="30" l="1"/>
  <c r="P202" i="30" s="1"/>
  <c r="P201" i="30" s="1"/>
  <c r="L202" i="30"/>
  <c r="L201" i="30" s="1"/>
  <c r="L25" i="30"/>
  <c r="N110" i="30"/>
  <c r="O205" i="30"/>
  <c r="J110" i="30"/>
  <c r="O110" i="30"/>
  <c r="P205" i="30"/>
  <c r="K110" i="30"/>
  <c r="P104" i="30"/>
  <c r="P103" i="30" s="1"/>
  <c r="L103" i="30"/>
  <c r="I110" i="30"/>
  <c r="P112" i="30"/>
  <c r="P111" i="30" s="1"/>
  <c r="L111" i="30"/>
  <c r="M110" i="30"/>
  <c r="P197" i="30"/>
  <c r="P196" i="30" s="1"/>
  <c r="P195" i="30" s="1"/>
  <c r="P24" i="30"/>
  <c r="H28" i="30"/>
  <c r="P21" i="30"/>
  <c r="L28" i="30"/>
  <c r="H201" i="30"/>
  <c r="H202" i="30" s="1"/>
  <c r="D110" i="30"/>
  <c r="Q48" i="30"/>
  <c r="I102" i="30"/>
  <c r="P29" i="30"/>
  <c r="P28" i="30" s="1"/>
  <c r="J159" i="30"/>
  <c r="P166" i="30"/>
  <c r="P165" i="30" s="1"/>
  <c r="P20" i="30"/>
  <c r="P22" i="30"/>
  <c r="O159" i="30"/>
  <c r="E102" i="30"/>
  <c r="N102" i="30"/>
  <c r="I146" i="30"/>
  <c r="Q87" i="30"/>
  <c r="P96" i="30"/>
  <c r="R96" i="30" s="1"/>
  <c r="J146" i="30"/>
  <c r="H96" i="30"/>
  <c r="G194" i="30"/>
  <c r="L96" i="30"/>
  <c r="K12" i="30"/>
  <c r="O189" i="30"/>
  <c r="E194" i="30"/>
  <c r="I194" i="30"/>
  <c r="N194" i="30"/>
  <c r="P183" i="30"/>
  <c r="H196" i="30"/>
  <c r="K146" i="30"/>
  <c r="L149" i="30"/>
  <c r="L146" i="30" s="1"/>
  <c r="M146" i="30"/>
  <c r="K159" i="30"/>
  <c r="N173" i="30"/>
  <c r="N171" i="30" s="1"/>
  <c r="N159" i="30" s="1"/>
  <c r="J173" i="30"/>
  <c r="K102" i="30"/>
  <c r="O146" i="30"/>
  <c r="I173" i="30"/>
  <c r="H102" i="30"/>
  <c r="K173" i="30"/>
  <c r="N146" i="30"/>
  <c r="D102" i="30"/>
  <c r="L91" i="30"/>
  <c r="F102" i="30"/>
  <c r="M194" i="30"/>
  <c r="J194" i="30"/>
  <c r="L13" i="30"/>
  <c r="G102" i="30"/>
  <c r="M102" i="30"/>
  <c r="G110" i="30"/>
  <c r="P154" i="30"/>
  <c r="J102" i="30"/>
  <c r="L120" i="30"/>
  <c r="I159" i="30"/>
  <c r="L183" i="30"/>
  <c r="P25" i="30"/>
  <c r="I12" i="30"/>
  <c r="O102" i="30"/>
  <c r="P189" i="30"/>
  <c r="P186" i="30"/>
  <c r="O173" i="30"/>
  <c r="O153" i="30"/>
  <c r="H160" i="30"/>
  <c r="H159" i="30" s="1"/>
  <c r="D159" i="30"/>
  <c r="P160" i="30"/>
  <c r="M159" i="30"/>
  <c r="G159" i="30"/>
  <c r="F159" i="30"/>
  <c r="M173" i="30"/>
  <c r="H177" i="30"/>
  <c r="F194" i="30"/>
  <c r="D194" i="30"/>
  <c r="H194" i="30"/>
  <c r="P145" i="30"/>
  <c r="P144" i="30" s="1"/>
  <c r="R144" i="30" s="1"/>
  <c r="P120" i="30"/>
  <c r="E110" i="30"/>
  <c r="F110" i="30"/>
  <c r="M12" i="30"/>
  <c r="O12" i="30"/>
  <c r="J12" i="30"/>
  <c r="H32" i="30"/>
  <c r="H16" i="30"/>
  <c r="E12" i="30"/>
  <c r="D12" i="30"/>
  <c r="F12" i="30"/>
  <c r="P153" i="30"/>
  <c r="P17" i="30"/>
  <c r="L177" i="30"/>
  <c r="H91" i="30"/>
  <c r="P116" i="30"/>
  <c r="P115" i="30" s="1"/>
  <c r="L115" i="30"/>
  <c r="L160" i="30"/>
  <c r="L159" i="30" s="1"/>
  <c r="P177" i="30"/>
  <c r="H183" i="30"/>
  <c r="L190" i="30"/>
  <c r="L189" i="30" s="1"/>
  <c r="K194" i="30"/>
  <c r="N12" i="30"/>
  <c r="G12" i="30"/>
  <c r="L32" i="30"/>
  <c r="P19" i="30"/>
  <c r="P109" i="30"/>
  <c r="H120" i="30"/>
  <c r="P146" i="30"/>
  <c r="R146" i="30" s="1"/>
  <c r="L157" i="30"/>
  <c r="L153" i="30" s="1"/>
  <c r="E159" i="30"/>
  <c r="L206" i="30"/>
  <c r="L205" i="30" s="1"/>
  <c r="P206" i="29"/>
  <c r="O206" i="29"/>
  <c r="K206" i="29"/>
  <c r="I206" i="29"/>
  <c r="R205" i="29"/>
  <c r="R204" i="29"/>
  <c r="R203" i="29"/>
  <c r="R202" i="29"/>
  <c r="R201" i="29"/>
  <c r="R200" i="29"/>
  <c r="Q199" i="29"/>
  <c r="H199" i="29"/>
  <c r="Q198" i="29"/>
  <c r="H198" i="29"/>
  <c r="R197" i="29"/>
  <c r="R196" i="29"/>
  <c r="Q195" i="29"/>
  <c r="H195" i="29"/>
  <c r="R194" i="29"/>
  <c r="R193" i="29"/>
  <c r="R192" i="29"/>
  <c r="R191" i="29"/>
  <c r="R190" i="29"/>
  <c r="R189" i="29"/>
  <c r="R188" i="29"/>
  <c r="R187" i="29"/>
  <c r="R186" i="29"/>
  <c r="R185" i="29"/>
  <c r="R184" i="29"/>
  <c r="R183" i="29"/>
  <c r="R182" i="29"/>
  <c r="R181" i="29"/>
  <c r="R180" i="29"/>
  <c r="R179" i="29"/>
  <c r="Q178" i="29"/>
  <c r="H178" i="29"/>
  <c r="Q177" i="29"/>
  <c r="H177" i="29"/>
  <c r="R176" i="29"/>
  <c r="Q175" i="29"/>
  <c r="H175" i="29"/>
  <c r="Q174" i="29"/>
  <c r="H174" i="29"/>
  <c r="R173" i="29"/>
  <c r="R172" i="29"/>
  <c r="R171" i="29"/>
  <c r="R170" i="29"/>
  <c r="R169" i="29"/>
  <c r="Q168" i="29"/>
  <c r="H168" i="29"/>
  <c r="R167" i="29"/>
  <c r="R166" i="29"/>
  <c r="Q165" i="29"/>
  <c r="H165" i="29"/>
  <c r="Q164" i="29"/>
  <c r="H164" i="29"/>
  <c r="R163" i="29"/>
  <c r="Q162" i="29"/>
  <c r="H162" i="29"/>
  <c r="Q161" i="29"/>
  <c r="H161" i="29"/>
  <c r="Q160" i="29"/>
  <c r="H160" i="29"/>
  <c r="Q159" i="29"/>
  <c r="H159" i="29"/>
  <c r="Q158" i="29"/>
  <c r="H158" i="29"/>
  <c r="Q157" i="29"/>
  <c r="H157" i="29"/>
  <c r="Q156" i="29"/>
  <c r="H156" i="29"/>
  <c r="Q155" i="29"/>
  <c r="H155" i="29"/>
  <c r="Q154" i="29"/>
  <c r="H154" i="29"/>
  <c r="Q153" i="29"/>
  <c r="H153" i="29"/>
  <c r="R152" i="29"/>
  <c r="Q151" i="29"/>
  <c r="H151" i="29"/>
  <c r="R150" i="29"/>
  <c r="R149" i="29"/>
  <c r="R148" i="29"/>
  <c r="R147" i="29"/>
  <c r="R146" i="29"/>
  <c r="Q145" i="29"/>
  <c r="H145" i="29"/>
  <c r="R144" i="29"/>
  <c r="R143" i="29"/>
  <c r="R142" i="29"/>
  <c r="Q141" i="29"/>
  <c r="H141" i="29"/>
  <c r="R140" i="29"/>
  <c r="R139" i="29"/>
  <c r="R138" i="29"/>
  <c r="R137" i="29"/>
  <c r="R136" i="29"/>
  <c r="R135" i="29"/>
  <c r="R134" i="29"/>
  <c r="R133" i="29"/>
  <c r="R132" i="29"/>
  <c r="R131" i="29"/>
  <c r="R130" i="29"/>
  <c r="Q129" i="29"/>
  <c r="H129" i="29"/>
  <c r="Q128" i="29"/>
  <c r="H128" i="29"/>
  <c r="Q127" i="29"/>
  <c r="H127" i="29"/>
  <c r="Q126" i="29"/>
  <c r="H126" i="29"/>
  <c r="Q125" i="29"/>
  <c r="H125" i="29"/>
  <c r="Q124" i="29"/>
  <c r="H124" i="29"/>
  <c r="Q123" i="29"/>
  <c r="H123" i="29"/>
  <c r="Q122" i="29"/>
  <c r="H122" i="29"/>
  <c r="Q121" i="29"/>
  <c r="H121" i="29"/>
  <c r="Q120" i="29"/>
  <c r="H120" i="29"/>
  <c r="Q119" i="29"/>
  <c r="H119" i="29"/>
  <c r="Q118" i="29"/>
  <c r="H118" i="29"/>
  <c r="Q117" i="29"/>
  <c r="H117" i="29"/>
  <c r="Q116" i="29"/>
  <c r="H116" i="29"/>
  <c r="Q115" i="29"/>
  <c r="H115" i="29"/>
  <c r="Q114" i="29"/>
  <c r="H114" i="29"/>
  <c r="Q113" i="29"/>
  <c r="H113" i="29"/>
  <c r="Q112" i="29"/>
  <c r="H112" i="29"/>
  <c r="Q111" i="29"/>
  <c r="H111" i="29"/>
  <c r="Q110" i="29"/>
  <c r="H110" i="29"/>
  <c r="R109" i="29"/>
  <c r="Q108" i="29"/>
  <c r="H108" i="29"/>
  <c r="R107" i="29"/>
  <c r="R106" i="29"/>
  <c r="Q105" i="29"/>
  <c r="H105" i="29"/>
  <c r="Q104" i="29"/>
  <c r="H104" i="29"/>
  <c r="R103" i="29"/>
  <c r="Q102" i="29"/>
  <c r="H102" i="29"/>
  <c r="R101" i="29"/>
  <c r="R100" i="29"/>
  <c r="R99" i="29"/>
  <c r="R98" i="29"/>
  <c r="Q97" i="29"/>
  <c r="H97" i="29"/>
  <c r="Q96" i="29"/>
  <c r="H96" i="29"/>
  <c r="Q95" i="29"/>
  <c r="H95" i="29"/>
  <c r="Q94" i="29"/>
  <c r="H94" i="29"/>
  <c r="R93" i="29"/>
  <c r="Q92" i="29"/>
  <c r="H92" i="29"/>
  <c r="R91" i="29"/>
  <c r="Q90" i="29"/>
  <c r="H90" i="29"/>
  <c r="Q89" i="29"/>
  <c r="R89" i="29" s="1"/>
  <c r="R88" i="29"/>
  <c r="R87" i="29"/>
  <c r="Q86" i="29"/>
  <c r="H86" i="29"/>
  <c r="Q85" i="29"/>
  <c r="H85" i="29"/>
  <c r="Q84" i="29"/>
  <c r="H84" i="29"/>
  <c r="Q83" i="29"/>
  <c r="H83" i="29"/>
  <c r="Q82" i="29"/>
  <c r="H82" i="29"/>
  <c r="Q81" i="29"/>
  <c r="H81" i="29"/>
  <c r="Q80" i="29"/>
  <c r="H80" i="29"/>
  <c r="Q79" i="29"/>
  <c r="H79" i="29"/>
  <c r="Q78" i="29"/>
  <c r="H78" i="29"/>
  <c r="Q77" i="29"/>
  <c r="H77" i="29"/>
  <c r="Q76" i="29"/>
  <c r="H76" i="29"/>
  <c r="Q75" i="29"/>
  <c r="H75" i="29"/>
  <c r="Q74" i="29"/>
  <c r="H74" i="29"/>
  <c r="Q73" i="29"/>
  <c r="H73" i="29"/>
  <c r="Q72" i="29"/>
  <c r="H72" i="29"/>
  <c r="Q71" i="29"/>
  <c r="H71" i="29"/>
  <c r="Q70" i="29"/>
  <c r="H70" i="29"/>
  <c r="Q69" i="29"/>
  <c r="H69" i="29"/>
  <c r="Q68" i="29"/>
  <c r="H68" i="29"/>
  <c r="Q67" i="29"/>
  <c r="H67" i="29"/>
  <c r="Q66" i="29"/>
  <c r="H66" i="29"/>
  <c r="Q65" i="29"/>
  <c r="H65" i="29"/>
  <c r="Q64" i="29"/>
  <c r="H64" i="29"/>
  <c r="Q63" i="29"/>
  <c r="H63" i="29"/>
  <c r="Q62" i="29"/>
  <c r="H62" i="29"/>
  <c r="Q61" i="29"/>
  <c r="H61" i="29"/>
  <c r="Q60" i="29"/>
  <c r="H60" i="29"/>
  <c r="Q59" i="29"/>
  <c r="H59" i="29"/>
  <c r="Q58" i="29"/>
  <c r="H58" i="29"/>
  <c r="Q57" i="29"/>
  <c r="H57" i="29"/>
  <c r="Q56" i="29"/>
  <c r="H56" i="29"/>
  <c r="Q55" i="29"/>
  <c r="H55" i="29"/>
  <c r="Q54" i="29"/>
  <c r="H54" i="29"/>
  <c r="Q53" i="29"/>
  <c r="H53" i="29"/>
  <c r="Q52" i="29"/>
  <c r="H52" i="29"/>
  <c r="Q51" i="29"/>
  <c r="H51" i="29"/>
  <c r="Q50" i="29"/>
  <c r="H50" i="29"/>
  <c r="Q49" i="29"/>
  <c r="H49" i="29"/>
  <c r="Q48" i="29"/>
  <c r="H48" i="29"/>
  <c r="Q47" i="29"/>
  <c r="H47" i="29"/>
  <c r="Q46" i="29"/>
  <c r="H46" i="29"/>
  <c r="Q45" i="29"/>
  <c r="H45" i="29"/>
  <c r="Q44" i="29"/>
  <c r="H44" i="29"/>
  <c r="Q43" i="29"/>
  <c r="H43" i="29"/>
  <c r="Q42" i="29"/>
  <c r="H42" i="29"/>
  <c r="Q41" i="29"/>
  <c r="H41" i="29"/>
  <c r="H40" i="29"/>
  <c r="N40" i="29" s="1"/>
  <c r="Q40" i="29" s="1"/>
  <c r="R40" i="29" s="1"/>
  <c r="Q39" i="29"/>
  <c r="H39" i="29"/>
  <c r="R38" i="29"/>
  <c r="Q37" i="29"/>
  <c r="H37" i="29"/>
  <c r="Q36" i="29"/>
  <c r="H36" i="29"/>
  <c r="Q35" i="29"/>
  <c r="H35" i="29"/>
  <c r="R34" i="29"/>
  <c r="R33" i="29"/>
  <c r="R32" i="29"/>
  <c r="R31" i="29"/>
  <c r="R30" i="29"/>
  <c r="R29" i="29"/>
  <c r="R28" i="29"/>
  <c r="Q27" i="29"/>
  <c r="H27" i="29"/>
  <c r="R26" i="29"/>
  <c r="R25" i="29"/>
  <c r="H24" i="29"/>
  <c r="J24" i="29" s="1"/>
  <c r="Q24" i="29" s="1"/>
  <c r="R24" i="29" s="1"/>
  <c r="H23" i="29"/>
  <c r="J23" i="29" s="1"/>
  <c r="Q23" i="29" s="1"/>
  <c r="R23" i="29" s="1"/>
  <c r="H22" i="29"/>
  <c r="J22" i="29" s="1"/>
  <c r="Q22" i="29" s="1"/>
  <c r="R22" i="29" s="1"/>
  <c r="H21" i="29"/>
  <c r="J21" i="29" s="1"/>
  <c r="Q20" i="29"/>
  <c r="H20" i="29"/>
  <c r="Q19" i="29"/>
  <c r="H19" i="29"/>
  <c r="Q18" i="29"/>
  <c r="H18" i="29"/>
  <c r="R17" i="29"/>
  <c r="Q16" i="29"/>
  <c r="H16" i="29"/>
  <c r="R15" i="29"/>
  <c r="Q14" i="29"/>
  <c r="H14" i="29"/>
  <c r="P110" i="30" l="1"/>
  <c r="L110" i="30"/>
  <c r="P106" i="30"/>
  <c r="P102" i="30" s="1"/>
  <c r="H110" i="30"/>
  <c r="H101" i="30" s="1"/>
  <c r="H118" i="30"/>
  <c r="N101" i="30"/>
  <c r="N11" i="30" s="1"/>
  <c r="W13" i="30" s="1"/>
  <c r="P173" i="30"/>
  <c r="P194" i="30"/>
  <c r="E101" i="30"/>
  <c r="E11" i="30" s="1"/>
  <c r="I101" i="30"/>
  <c r="I11" i="30" s="1"/>
  <c r="K101" i="30"/>
  <c r="K11" i="30" s="1"/>
  <c r="L173" i="30"/>
  <c r="K208" i="29"/>
  <c r="K210" i="29"/>
  <c r="M208" i="29"/>
  <c r="J101" i="30"/>
  <c r="J11" i="30" s="1"/>
  <c r="O101" i="30"/>
  <c r="G101" i="30"/>
  <c r="G11" i="30" s="1"/>
  <c r="D101" i="30"/>
  <c r="D11" i="30" s="1"/>
  <c r="L102" i="30"/>
  <c r="R92" i="29"/>
  <c r="P159" i="30"/>
  <c r="R159" i="30" s="1"/>
  <c r="M101" i="30"/>
  <c r="M11" i="30" s="1"/>
  <c r="F101" i="30"/>
  <c r="F11" i="30" s="1"/>
  <c r="R72" i="29"/>
  <c r="R121" i="29"/>
  <c r="R162" i="29"/>
  <c r="R168" i="29"/>
  <c r="R20" i="29"/>
  <c r="R125" i="29"/>
  <c r="R94" i="29"/>
  <c r="R113" i="29"/>
  <c r="R117" i="29"/>
  <c r="R119" i="29"/>
  <c r="R122" i="29"/>
  <c r="R124" i="29"/>
  <c r="R126" i="29"/>
  <c r="R128" i="29"/>
  <c r="R141" i="29"/>
  <c r="R151" i="29"/>
  <c r="R175" i="29"/>
  <c r="R45" i="29"/>
  <c r="R97" i="29"/>
  <c r="R120" i="29"/>
  <c r="R129" i="29"/>
  <c r="R153" i="29"/>
  <c r="R159" i="29"/>
  <c r="R161" i="29"/>
  <c r="R46" i="29"/>
  <c r="R50" i="29"/>
  <c r="R52" i="29"/>
  <c r="R54" i="29"/>
  <c r="R56" i="29"/>
  <c r="R58" i="29"/>
  <c r="R76" i="29"/>
  <c r="R86" i="29"/>
  <c r="R164" i="29"/>
  <c r="R178" i="29"/>
  <c r="R36" i="29"/>
  <c r="R73" i="29"/>
  <c r="R75" i="29"/>
  <c r="R77" i="29"/>
  <c r="R83" i="29"/>
  <c r="R85" i="29"/>
  <c r="R165" i="29"/>
  <c r="R41" i="29"/>
  <c r="R44" i="29"/>
  <c r="R61" i="29"/>
  <c r="R65" i="29"/>
  <c r="R78" i="29"/>
  <c r="R80" i="29"/>
  <c r="R82" i="29"/>
  <c r="R84" i="29"/>
  <c r="R95" i="29"/>
  <c r="R105" i="29"/>
  <c r="R108" i="29"/>
  <c r="R110" i="29"/>
  <c r="R114" i="29"/>
  <c r="R118" i="29"/>
  <c r="R127" i="29"/>
  <c r="R154" i="29"/>
  <c r="R156" i="29"/>
  <c r="R158" i="29"/>
  <c r="R160" i="29"/>
  <c r="R199" i="29"/>
  <c r="R18" i="29"/>
  <c r="R35" i="29"/>
  <c r="R37" i="29"/>
  <c r="R48" i="29"/>
  <c r="R49" i="29"/>
  <c r="R51" i="29"/>
  <c r="R57" i="29"/>
  <c r="R59" i="29"/>
  <c r="R60" i="29"/>
  <c r="R62" i="29"/>
  <c r="R66" i="29"/>
  <c r="R69" i="29"/>
  <c r="R71" i="29"/>
  <c r="R90" i="29"/>
  <c r="R96" i="29"/>
  <c r="R102" i="29"/>
  <c r="H12" i="30"/>
  <c r="R19" i="29"/>
  <c r="R111" i="29"/>
  <c r="R115" i="29"/>
  <c r="R39" i="29"/>
  <c r="R27" i="29"/>
  <c r="R63" i="29"/>
  <c r="R67" i="29"/>
  <c r="H206" i="29"/>
  <c r="R16" i="29"/>
  <c r="R42" i="29"/>
  <c r="R43" i="29"/>
  <c r="R47" i="29"/>
  <c r="R53" i="29"/>
  <c r="R55" i="29"/>
  <c r="R64" i="29"/>
  <c r="R68" i="29"/>
  <c r="R70" i="29"/>
  <c r="R74" i="29"/>
  <c r="R79" i="29"/>
  <c r="R81" i="29"/>
  <c r="R104" i="29"/>
  <c r="R112" i="29"/>
  <c r="R116" i="29"/>
  <c r="R123" i="29"/>
  <c r="R145" i="29"/>
  <c r="R155" i="29"/>
  <c r="R157" i="29"/>
  <c r="R174" i="29"/>
  <c r="R177" i="29"/>
  <c r="R195" i="29"/>
  <c r="R198" i="29"/>
  <c r="R102" i="30"/>
  <c r="P143" i="30"/>
  <c r="L12" i="30"/>
  <c r="P12" i="30" s="1"/>
  <c r="L16" i="30"/>
  <c r="P16" i="30"/>
  <c r="L194" i="30"/>
  <c r="J206" i="29"/>
  <c r="N206" i="29"/>
  <c r="N208" i="29" s="1"/>
  <c r="R14" i="29"/>
  <c r="Q21" i="29"/>
  <c r="R21" i="29" s="1"/>
  <c r="P239" i="27"/>
  <c r="P101" i="30" l="1"/>
  <c r="L101" i="30"/>
  <c r="L11" i="30"/>
  <c r="H11" i="30"/>
  <c r="R101" i="30"/>
  <c r="R103" i="30" s="1"/>
  <c r="Q206" i="29"/>
  <c r="R206" i="29" s="1"/>
  <c r="R207" i="29" s="1"/>
  <c r="R208" i="29" s="1"/>
  <c r="L239" i="27"/>
  <c r="L241" i="27" s="1"/>
  <c r="J19" i="28" l="1"/>
  <c r="G15" i="28"/>
  <c r="H15" i="28"/>
  <c r="J15" i="28"/>
  <c r="O15" i="28"/>
  <c r="I14" i="28"/>
  <c r="I13" i="28"/>
  <c r="I12" i="28"/>
  <c r="I11" i="28"/>
  <c r="I10" i="28"/>
  <c r="I9" i="28"/>
  <c r="I8" i="28"/>
  <c r="I7" i="28"/>
  <c r="I6" i="28"/>
  <c r="I15" i="28" l="1"/>
  <c r="N239" i="27"/>
  <c r="Q239" i="27"/>
  <c r="M239" i="27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10" i="1"/>
  <c r="S15" i="27"/>
  <c r="S17" i="27"/>
  <c r="S18" i="27"/>
  <c r="S22" i="27"/>
  <c r="S28" i="27"/>
  <c r="S29" i="27"/>
  <c r="S31" i="27"/>
  <c r="S32" i="27"/>
  <c r="S33" i="27"/>
  <c r="S34" i="27"/>
  <c r="S35" i="27"/>
  <c r="S36" i="27"/>
  <c r="S37" i="27"/>
  <c r="S41" i="27"/>
  <c r="S42" i="27"/>
  <c r="S70" i="27"/>
  <c r="S71" i="27"/>
  <c r="S72" i="27"/>
  <c r="S73" i="27"/>
  <c r="S74" i="27"/>
  <c r="S89" i="27"/>
  <c r="S115" i="27"/>
  <c r="S116" i="27"/>
  <c r="S119" i="27"/>
  <c r="S121" i="27"/>
  <c r="S122" i="27"/>
  <c r="S125" i="27"/>
  <c r="S128" i="27"/>
  <c r="S129" i="27"/>
  <c r="S130" i="27"/>
  <c r="S131" i="27"/>
  <c r="S133" i="27"/>
  <c r="S136" i="27"/>
  <c r="S137" i="27"/>
  <c r="S139" i="27"/>
  <c r="S140" i="27"/>
  <c r="S151" i="27"/>
  <c r="S161" i="27"/>
  <c r="S163" i="27"/>
  <c r="S164" i="27"/>
  <c r="S165" i="27"/>
  <c r="S166" i="27"/>
  <c r="S167" i="27"/>
  <c r="S168" i="27"/>
  <c r="S169" i="27"/>
  <c r="S170" i="27"/>
  <c r="S171" i="27"/>
  <c r="S172" i="27"/>
  <c r="S173" i="27"/>
  <c r="S175" i="27"/>
  <c r="S176" i="27"/>
  <c r="S177" i="27"/>
  <c r="S179" i="27"/>
  <c r="S180" i="27"/>
  <c r="S181" i="27"/>
  <c r="S182" i="27"/>
  <c r="S183" i="27"/>
  <c r="S185" i="27"/>
  <c r="S196" i="27"/>
  <c r="S199" i="27"/>
  <c r="S200" i="27"/>
  <c r="S202" i="27"/>
  <c r="S203" i="27"/>
  <c r="S204" i="27"/>
  <c r="S205" i="27"/>
  <c r="S206" i="27"/>
  <c r="S209" i="27"/>
  <c r="S212" i="27"/>
  <c r="S213" i="27"/>
  <c r="S214" i="27"/>
  <c r="S215" i="27"/>
  <c r="S216" i="27"/>
  <c r="S217" i="27"/>
  <c r="S218" i="27"/>
  <c r="S219" i="27"/>
  <c r="S220" i="27"/>
  <c r="S221" i="27"/>
  <c r="S222" i="27"/>
  <c r="S223" i="27"/>
  <c r="S224" i="27"/>
  <c r="S225" i="27"/>
  <c r="S226" i="27"/>
  <c r="S227" i="27"/>
  <c r="S229" i="27"/>
  <c r="S230" i="27"/>
  <c r="S233" i="27"/>
  <c r="S234" i="27"/>
  <c r="S235" i="27"/>
  <c r="S236" i="27"/>
  <c r="S237" i="27"/>
  <c r="S238" i="27"/>
  <c r="R232" i="27"/>
  <c r="R231" i="27"/>
  <c r="R228" i="27"/>
  <c r="R211" i="27"/>
  <c r="R210" i="27"/>
  <c r="R208" i="27"/>
  <c r="R207" i="27"/>
  <c r="R201" i="27"/>
  <c r="R198" i="27"/>
  <c r="R197" i="27"/>
  <c r="R195" i="27"/>
  <c r="R194" i="27"/>
  <c r="R193" i="27"/>
  <c r="R192" i="27"/>
  <c r="R191" i="27"/>
  <c r="R190" i="27"/>
  <c r="R189" i="27"/>
  <c r="R188" i="27"/>
  <c r="R187" i="27"/>
  <c r="R186" i="27"/>
  <c r="R184" i="27"/>
  <c r="R178" i="27"/>
  <c r="R174" i="27"/>
  <c r="R162" i="27"/>
  <c r="R160" i="27"/>
  <c r="R159" i="27"/>
  <c r="R158" i="27"/>
  <c r="R157" i="27"/>
  <c r="R156" i="27"/>
  <c r="R155" i="27"/>
  <c r="R154" i="27"/>
  <c r="R153" i="27"/>
  <c r="R152" i="27"/>
  <c r="R150" i="27"/>
  <c r="R149" i="27"/>
  <c r="R148" i="27"/>
  <c r="R147" i="27"/>
  <c r="R146" i="27"/>
  <c r="R145" i="27"/>
  <c r="R144" i="27"/>
  <c r="R143" i="27"/>
  <c r="R142" i="27"/>
  <c r="R141" i="27"/>
  <c r="R138" i="27"/>
  <c r="R135" i="27"/>
  <c r="R134" i="27"/>
  <c r="R132" i="27"/>
  <c r="R124" i="27"/>
  <c r="R123" i="27"/>
  <c r="R120" i="27"/>
  <c r="R118" i="27"/>
  <c r="R117" i="27"/>
  <c r="S117" i="27" s="1"/>
  <c r="R114" i="27"/>
  <c r="R113" i="27"/>
  <c r="R112" i="27"/>
  <c r="R111" i="27"/>
  <c r="R110" i="27"/>
  <c r="R109" i="27"/>
  <c r="R108" i="27"/>
  <c r="R107" i="27"/>
  <c r="R106" i="27"/>
  <c r="R105" i="27"/>
  <c r="R104" i="27"/>
  <c r="R103" i="27"/>
  <c r="R102" i="27"/>
  <c r="R101" i="27"/>
  <c r="R100" i="27"/>
  <c r="R99" i="27"/>
  <c r="R98" i="27"/>
  <c r="R97" i="27"/>
  <c r="R96" i="27"/>
  <c r="R95" i="27"/>
  <c r="R94" i="27"/>
  <c r="R93" i="27"/>
  <c r="R92" i="27"/>
  <c r="R91" i="27"/>
  <c r="R90" i="27"/>
  <c r="R76" i="27"/>
  <c r="R77" i="27"/>
  <c r="R78" i="27"/>
  <c r="R79" i="27"/>
  <c r="R80" i="27"/>
  <c r="R81" i="27"/>
  <c r="R82" i="27"/>
  <c r="R83" i="27"/>
  <c r="R84" i="27"/>
  <c r="R85" i="27"/>
  <c r="R86" i="27"/>
  <c r="R87" i="27"/>
  <c r="R88" i="27"/>
  <c r="R75" i="27"/>
  <c r="R69" i="27"/>
  <c r="R68" i="27"/>
  <c r="R67" i="27"/>
  <c r="R66" i="27"/>
  <c r="R65" i="27"/>
  <c r="R64" i="27"/>
  <c r="R63" i="27"/>
  <c r="R62" i="27"/>
  <c r="R61" i="27"/>
  <c r="R60" i="27"/>
  <c r="R59" i="27"/>
  <c r="R58" i="27"/>
  <c r="R57" i="27"/>
  <c r="R56" i="27"/>
  <c r="R55" i="27"/>
  <c r="R54" i="27"/>
  <c r="R53" i="27"/>
  <c r="R52" i="27"/>
  <c r="R51" i="27"/>
  <c r="R50" i="27"/>
  <c r="R49" i="27"/>
  <c r="R48" i="27"/>
  <c r="R47" i="27"/>
  <c r="R46" i="27"/>
  <c r="R44" i="27"/>
  <c r="R43" i="27"/>
  <c r="R40" i="27"/>
  <c r="R39" i="27"/>
  <c r="R38" i="27"/>
  <c r="R30" i="27"/>
  <c r="R27" i="27"/>
  <c r="R21" i="27"/>
  <c r="R20" i="27"/>
  <c r="R19" i="27"/>
  <c r="R16" i="27"/>
  <c r="R14" i="27"/>
  <c r="I198" i="27"/>
  <c r="I197" i="27"/>
  <c r="I201" i="27"/>
  <c r="I208" i="27"/>
  <c r="I207" i="27"/>
  <c r="I211" i="27"/>
  <c r="I210" i="27"/>
  <c r="I228" i="27"/>
  <c r="S228" i="27" s="1"/>
  <c r="I231" i="27"/>
  <c r="S231" i="27" s="1"/>
  <c r="I232" i="27"/>
  <c r="I187" i="27"/>
  <c r="S187" i="27" s="1"/>
  <c r="I188" i="27"/>
  <c r="I189" i="27"/>
  <c r="I190" i="27"/>
  <c r="I191" i="27"/>
  <c r="I192" i="27"/>
  <c r="I193" i="27"/>
  <c r="I194" i="27"/>
  <c r="I195" i="27"/>
  <c r="I186" i="27"/>
  <c r="I184" i="27"/>
  <c r="I178" i="27"/>
  <c r="I123" i="27"/>
  <c r="I124" i="27"/>
  <c r="I120" i="27"/>
  <c r="I118" i="27"/>
  <c r="I174" i="27"/>
  <c r="I162" i="27"/>
  <c r="I160" i="27"/>
  <c r="I159" i="27"/>
  <c r="I158" i="27"/>
  <c r="I157" i="27"/>
  <c r="I156" i="27"/>
  <c r="I155" i="27"/>
  <c r="I154" i="27"/>
  <c r="I153" i="27"/>
  <c r="I152" i="27"/>
  <c r="I150" i="27"/>
  <c r="I149" i="27"/>
  <c r="S149" i="27" s="1"/>
  <c r="I148" i="27"/>
  <c r="I147" i="27"/>
  <c r="I146" i="27"/>
  <c r="I145" i="27"/>
  <c r="I144" i="27"/>
  <c r="I143" i="27"/>
  <c r="I142" i="27"/>
  <c r="I141" i="27"/>
  <c r="S141" i="27" s="1"/>
  <c r="I138" i="27"/>
  <c r="I135" i="27"/>
  <c r="I134" i="27"/>
  <c r="I132" i="27"/>
  <c r="J239" i="27"/>
  <c r="R127" i="27"/>
  <c r="I127" i="27"/>
  <c r="I126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90" i="27"/>
  <c r="I76" i="27"/>
  <c r="I77" i="27"/>
  <c r="I78" i="27"/>
  <c r="I79" i="27"/>
  <c r="I80" i="27"/>
  <c r="I81" i="27"/>
  <c r="S81" i="27" s="1"/>
  <c r="I82" i="27"/>
  <c r="I83" i="27"/>
  <c r="I84" i="27"/>
  <c r="S84" i="27" s="1"/>
  <c r="I85" i="27"/>
  <c r="I86" i="27"/>
  <c r="I87" i="27"/>
  <c r="I88" i="27"/>
  <c r="I75" i="27"/>
  <c r="I44" i="27"/>
  <c r="I45" i="27"/>
  <c r="O45" i="27" s="1"/>
  <c r="O239" i="27" s="1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43" i="27"/>
  <c r="I39" i="27"/>
  <c r="I40" i="27"/>
  <c r="I38" i="27"/>
  <c r="I30" i="27"/>
  <c r="I24" i="27"/>
  <c r="K24" i="27" s="1"/>
  <c r="R24" i="27" s="1"/>
  <c r="I25" i="27"/>
  <c r="K25" i="27" s="1"/>
  <c r="R25" i="27" s="1"/>
  <c r="I26" i="27"/>
  <c r="K26" i="27" s="1"/>
  <c r="R26" i="27" s="1"/>
  <c r="I27" i="27"/>
  <c r="I23" i="27"/>
  <c r="K23" i="27" s="1"/>
  <c r="R23" i="27" s="1"/>
  <c r="I20" i="27"/>
  <c r="I21" i="27"/>
  <c r="S21" i="27" s="1"/>
  <c r="I19" i="27"/>
  <c r="I14" i="27"/>
  <c r="I16" i="27"/>
  <c r="S66" i="27" l="1"/>
  <c r="S154" i="27"/>
  <c r="S80" i="27"/>
  <c r="S77" i="27"/>
  <c r="S75" i="27"/>
  <c r="S76" i="27"/>
  <c r="S88" i="27"/>
  <c r="S65" i="27"/>
  <c r="S53" i="27"/>
  <c r="S144" i="27"/>
  <c r="S157" i="27"/>
  <c r="S107" i="27"/>
  <c r="S103" i="27"/>
  <c r="S91" i="27"/>
  <c r="S86" i="27"/>
  <c r="S82" i="27"/>
  <c r="S43" i="27"/>
  <c r="S78" i="27"/>
  <c r="S61" i="27"/>
  <c r="O241" i="27"/>
  <c r="R45" i="27"/>
  <c r="S45" i="27" s="1"/>
  <c r="S19" i="27"/>
  <c r="S120" i="27"/>
  <c r="S57" i="27"/>
  <c r="S138" i="27"/>
  <c r="S153" i="27"/>
  <c r="S104" i="27"/>
  <c r="S145" i="27"/>
  <c r="S158" i="27"/>
  <c r="S100" i="27"/>
  <c r="S207" i="27"/>
  <c r="S99" i="27"/>
  <c r="S201" i="27"/>
  <c r="S111" i="27"/>
  <c r="I239" i="27"/>
  <c r="S118" i="27"/>
  <c r="S62" i="27"/>
  <c r="S108" i="27"/>
  <c r="S95" i="27"/>
  <c r="S112" i="27"/>
  <c r="S194" i="27"/>
  <c r="S211" i="27"/>
  <c r="S190" i="27"/>
  <c r="S39" i="27"/>
  <c r="S58" i="27"/>
  <c r="S27" i="27"/>
  <c r="S54" i="27"/>
  <c r="S50" i="27"/>
  <c r="S46" i="27"/>
  <c r="S96" i="27"/>
  <c r="S92" i="27"/>
  <c r="S192" i="27"/>
  <c r="S188" i="27"/>
  <c r="S208" i="27"/>
  <c r="S20" i="27"/>
  <c r="S68" i="27"/>
  <c r="S60" i="27"/>
  <c r="S52" i="27"/>
  <c r="S48" i="27"/>
  <c r="S44" i="27"/>
  <c r="S114" i="27"/>
  <c r="S110" i="27"/>
  <c r="S106" i="27"/>
  <c r="S102" i="27"/>
  <c r="S98" i="27"/>
  <c r="S94" i="27"/>
  <c r="S123" i="27"/>
  <c r="S210" i="27"/>
  <c r="S64" i="27"/>
  <c r="S67" i="27"/>
  <c r="S63" i="27"/>
  <c r="S59" i="27"/>
  <c r="S51" i="27"/>
  <c r="S47" i="27"/>
  <c r="S113" i="27"/>
  <c r="S109" i="27"/>
  <c r="S105" i="27"/>
  <c r="S101" i="27"/>
  <c r="S97" i="27"/>
  <c r="S93" i="27"/>
  <c r="S134" i="27"/>
  <c r="S142" i="27"/>
  <c r="S146" i="27"/>
  <c r="S150" i="27"/>
  <c r="S155" i="27"/>
  <c r="S159" i="27"/>
  <c r="S197" i="27"/>
  <c r="S49" i="27"/>
  <c r="S186" i="27"/>
  <c r="S232" i="27"/>
  <c r="S135" i="27"/>
  <c r="S143" i="27"/>
  <c r="S147" i="27"/>
  <c r="S156" i="27"/>
  <c r="S160" i="27"/>
  <c r="S184" i="27"/>
  <c r="S193" i="27"/>
  <c r="S189" i="27"/>
  <c r="S198" i="27"/>
  <c r="S38" i="27"/>
  <c r="S87" i="27"/>
  <c r="S83" i="27"/>
  <c r="S79" i="27"/>
  <c r="S90" i="27"/>
  <c r="S191" i="27"/>
  <c r="S174" i="27"/>
  <c r="S152" i="27"/>
  <c r="S148" i="27"/>
  <c r="S132" i="27"/>
  <c r="S124" i="27"/>
  <c r="S85" i="27"/>
  <c r="S69" i="27"/>
  <c r="S55" i="27"/>
  <c r="S56" i="27"/>
  <c r="S40" i="27"/>
  <c r="S30" i="27"/>
  <c r="S16" i="27"/>
  <c r="S162" i="27"/>
  <c r="S127" i="27"/>
  <c r="S178" i="27"/>
  <c r="S23" i="27"/>
  <c r="K239" i="27"/>
  <c r="R126" i="27"/>
  <c r="S26" i="27"/>
  <c r="S14" i="27"/>
  <c r="S25" i="27"/>
  <c r="S195" i="27"/>
  <c r="S24" i="27"/>
  <c r="S126" i="27" l="1"/>
  <c r="R239" i="27"/>
  <c r="S239" i="27" s="1"/>
  <c r="S240" i="27" l="1"/>
  <c r="S241" i="27" s="1"/>
  <c r="O11" i="30"/>
  <c r="P11" i="30" s="1"/>
  <c r="Q21" i="30" l="1"/>
  <c r="Q23" i="30" s="1"/>
  <c r="Y12" i="30"/>
  <c r="R11" i="30"/>
  <c r="R13" i="30" l="1"/>
  <c r="T11" i="30"/>
  <c r="T16" i="30" s="1"/>
</calcChain>
</file>

<file path=xl/comments1.xml><?xml version="1.0" encoding="utf-8"?>
<comments xmlns="http://schemas.openxmlformats.org/spreadsheetml/2006/main">
  <authors>
    <author>Vanq Lilova</author>
  </authors>
  <commentLis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за връщане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 собствени
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 собствени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 собствени
</t>
        </r>
      </text>
    </comment>
    <comment ref="I9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ддс
</t>
        </r>
      </text>
    </comment>
    <comment ref="L9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M9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O9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L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N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O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P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L15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5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5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5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5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L16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6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6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6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61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L162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62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62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62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62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L16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6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6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6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6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L16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6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6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6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</commentList>
</comments>
</file>

<file path=xl/comments2.xml><?xml version="1.0" encoding="utf-8"?>
<comments xmlns="http://schemas.openxmlformats.org/spreadsheetml/2006/main">
  <authors>
    <author>Vanq Lilova</author>
  </authors>
  <commentList>
    <comment ref="M99" authorId="0" shapeId="0">
      <text>
        <r>
          <rPr>
            <b/>
            <sz val="9"/>
            <color indexed="81"/>
            <rFont val="Tahoma"/>
            <charset val="1"/>
          </rPr>
          <t>Vanq Lilova:</t>
        </r>
        <r>
          <rPr>
            <sz val="9"/>
            <color indexed="81"/>
            <rFont val="Tahoma"/>
            <charset val="1"/>
          </rPr>
          <t xml:space="preserve">
ддс-непоискано от нап
неплатено132559</t>
        </r>
      </text>
    </comment>
    <comment ref="M100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ддс
</t>
        </r>
      </text>
    </comment>
    <comment ref="A158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Vanq Lilova</author>
  </authors>
  <commentList>
    <comment ref="Q1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за връщане
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 собствени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 собствени
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 собствени
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собствени
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авторски
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ддс
</t>
        </r>
      </text>
    </comment>
    <comment ref="M12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N12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O12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P12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Q126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24000 лв. - собствени;
123354лв- ддс
</t>
        </r>
      </text>
    </comment>
    <comment ref="M12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N12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O12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P12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Q12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140 лв. ддс
</t>
        </r>
      </text>
    </comment>
    <comment ref="M18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8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8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8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Q18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9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9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9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9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Q194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9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9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9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9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Q195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Q197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M198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N198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O198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P198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  <comment ref="Q198" authorId="0" shapeId="0">
      <text>
        <r>
          <rPr>
            <b/>
            <sz val="9"/>
            <color indexed="81"/>
            <rFont val="Tahoma"/>
            <family val="2"/>
            <charset val="204"/>
          </rPr>
          <t>Vanq Lilova:</t>
        </r>
        <r>
          <rPr>
            <sz val="9"/>
            <color indexed="81"/>
            <rFont val="Tahoma"/>
            <family val="2"/>
            <charset val="204"/>
          </rPr>
          <t xml:space="preserve">
отчисления
</t>
        </r>
      </text>
    </comment>
  </commentList>
</comments>
</file>

<file path=xl/sharedStrings.xml><?xml version="1.0" encoding="utf-8"?>
<sst xmlns="http://schemas.openxmlformats.org/spreadsheetml/2006/main" count="2587" uniqueCount="673">
  <si>
    <t>ОБЩИНА</t>
  </si>
  <si>
    <t>Карлово</t>
  </si>
  <si>
    <t>КОД ПО ЕБК</t>
  </si>
  <si>
    <t>6604</t>
  </si>
  <si>
    <t>РАЗЧЕТ ЗА ФИНАНСИРАНЕ НА КАПИТАЛОВИТЕ РАЗХОДИ</t>
  </si>
  <si>
    <t>план/отчет за периода:  2023 Декември</t>
  </si>
  <si>
    <t>§</t>
  </si>
  <si>
    <t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</t>
  </si>
  <si>
    <t>Година начало - година край на изпълнение на обекта</t>
  </si>
  <si>
    <t>Сметна стойност</t>
  </si>
  <si>
    <t>Усвоено до края на предходната година</t>
  </si>
  <si>
    <t>Уточнен план   /к.6 = к.9 + к.12 + к.14 + к.17 + к.20/</t>
  </si>
  <si>
    <t>Усвоено към  отчетния период    /к.7 = к.10 + к.13 + к.15 + к.18 + к.21/</t>
  </si>
  <si>
    <t>Източници на финансиране, в т.ч.:</t>
  </si>
  <si>
    <t>Предоставени целеви субсидии и трансфери от държавния бюджет и трансфери от други бюджетни организации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</si>
  <si>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</si>
  <si>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</si>
  <si>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</si>
  <si>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Европейски средства, със съответното съфинансиране</t>
  </si>
  <si>
    <t>Параграф по ЕБК 31-11; 31-12; 31-13; 31-18; 61-00</t>
  </si>
  <si>
    <t>Уточнен план</t>
  </si>
  <si>
    <t xml:space="preserve">в т.ч. от 31-13 </t>
  </si>
  <si>
    <t>Усвоено към  отчетния период</t>
  </si>
  <si>
    <t>в т.ч. от 31-13</t>
  </si>
  <si>
    <t>Параграф по ЕБК: 45-00; 46-00; 64-00;74-00; 78-00; 80-12; 83-11; 83-12; 83-71; 83-72; Други източници</t>
  </si>
  <si>
    <t>код на ССЕС - 42, 96, 97, 98</t>
  </si>
  <si>
    <t>9a</t>
  </si>
  <si>
    <t>10a</t>
  </si>
  <si>
    <t>ОБЩО</t>
  </si>
  <si>
    <t>5100</t>
  </si>
  <si>
    <t>Основен ремонт на дълготрайни материални активи</t>
  </si>
  <si>
    <t>Функция 01</t>
  </si>
  <si>
    <t>Общи държавни служби</t>
  </si>
  <si>
    <t>Обект</t>
  </si>
  <si>
    <t>1122</t>
  </si>
  <si>
    <t>Основен ремонт и преустройство на общинска сграда в  УПИ VI-обществено обслужване, кв. 13 по плана на с.Бегунци, общ.Карлово, Бегунци</t>
  </si>
  <si>
    <t>2020-2024</t>
  </si>
  <si>
    <t xml:space="preserve">3113 (план:1000 лв., усвоено:0 лв.);
</t>
  </si>
  <si>
    <t>ППР</t>
  </si>
  <si>
    <t>Инвестиционен проект за обект Общинска художествена галерия – преустройство на първи етаж от административна сграда., Карлово</t>
  </si>
  <si>
    <t>2023-2024</t>
  </si>
  <si>
    <t>Функция 02</t>
  </si>
  <si>
    <t>Отбрана и сигурност</t>
  </si>
  <si>
    <t>2284</t>
  </si>
  <si>
    <t>Рехабилитация на ул. „Меден дол“, Карлово</t>
  </si>
  <si>
    <t xml:space="preserve">3118 (план:355936 лв., усвоено:3600 лв.);
</t>
  </si>
  <si>
    <t>Реконструкция на компрометиран пътен участък, извън регулация от о.т. 98в до разрушен водостокза, гр. Карлово, Община Карлово</t>
  </si>
  <si>
    <t>2022-2024</t>
  </si>
  <si>
    <t xml:space="preserve">3118 (план:112857 лв., усвоено:0 лв.);
</t>
  </si>
  <si>
    <t>Реконструкция на ул. 2, с. Богдан, Община Карлово</t>
  </si>
  <si>
    <t xml:space="preserve">3118 (план:1931390 лв., усвоено:0 лв.);
</t>
  </si>
  <si>
    <t>инженеринг</t>
  </si>
  <si>
    <t>Реконструкция на ул. 19-та, с. Богдан, Община Карлово</t>
  </si>
  <si>
    <t xml:space="preserve">3118 (план:908040 лв., усвоено:70422 лв.);
</t>
  </si>
  <si>
    <t>Реконструкция на ул. 14, с. Богдан, Община Карлово</t>
  </si>
  <si>
    <t xml:space="preserve">3118 (план:1325444 лв., усвоено:551681 лв.);
</t>
  </si>
  <si>
    <t>Реконструкция на ул. В. Ленин, с. Каравелово, Община Карлово</t>
  </si>
  <si>
    <t xml:space="preserve">3118 (план:1425683 лв., усвоено:1398120 лв.);
</t>
  </si>
  <si>
    <t>Реконструкция на ул. 12, с. Слатина, Община Карлово</t>
  </si>
  <si>
    <t xml:space="preserve">3118 (план:791630 лв., усвоено:791630 лв.);
</t>
  </si>
  <si>
    <t>2239</t>
  </si>
  <si>
    <t>Преустройство на част от здравна служба с.Розино в Участък Розино към РУМВР-Карлово, Община Карлово</t>
  </si>
  <si>
    <t>2022-2023</t>
  </si>
  <si>
    <t xml:space="preserve">3113 (план:110000 лв., усвоено:109960 лв.);
</t>
  </si>
  <si>
    <t>Функция 03</t>
  </si>
  <si>
    <t>Образование</t>
  </si>
  <si>
    <t>3311</t>
  </si>
  <si>
    <t>Разширение на помещение за игра в ДГ Васил Левски, Карлово</t>
  </si>
  <si>
    <t>2021-2024</t>
  </si>
  <si>
    <t xml:space="preserve">3111 (план:2000 лв., усвоено:0 лв.);
</t>
  </si>
  <si>
    <t>Инвестиционен проект,авторски и строителен надзор за основен ремонт ДГ Първи юни- филиал с.Дъбене, Община Карлово</t>
  </si>
  <si>
    <t>Възстановяване и ремонт на част от обществена сграда и дворно пространство - детска градина в с. Каравелово, Община Карлово</t>
  </si>
  <si>
    <t>2023-2023</t>
  </si>
  <si>
    <t xml:space="preserve">4500 (план:75712 лв., усвоено:75712 лв.);
9999 (план:192097 лв., усвоено:192097 лв.);
</t>
  </si>
  <si>
    <t>Функция 04</t>
  </si>
  <si>
    <t>Здравеопазване</t>
  </si>
  <si>
    <t>4412</t>
  </si>
  <si>
    <t>Преустройстройство и ремонт на триажен сектор и инфекциозено отделение с реконструкция на съществуваща канализация в сутеренен етаж на МБАЛ Д-р Киро Попов, Карлово</t>
  </si>
  <si>
    <t xml:space="preserve">98 (план:308341 лв., усвоено:102330 лв.);
</t>
  </si>
  <si>
    <t>Функция 05</t>
  </si>
  <si>
    <t>Социално осигуряване, подпомагане и грижи</t>
  </si>
  <si>
    <t>5530</t>
  </si>
  <si>
    <t>Инвестиционен проект,авторски и строителен надзор за ЦНСТ за възрастни хора с увреждания в гр.Карлово, Община Карлово</t>
  </si>
  <si>
    <t>Инвестиционен проект,авторски и строителен надзор за ЦНСТ за възрастни хора с психични увреждания в гр.Карлово, Община Карлово</t>
  </si>
  <si>
    <t>Инвестиционен проект,авторски и строителен надзор за ЦНСТ за възрастни хора с увреждания в с.Бегунци, Община Карлово</t>
  </si>
  <si>
    <t>Функция 06</t>
  </si>
  <si>
    <t>Жилищно строителство, благоустройство, комунално стопанство и опазване на околната среда</t>
  </si>
  <si>
    <t>6606</t>
  </si>
  <si>
    <t>Ремонт на улица „Даскал Ботьо“ по плана на гр. Карлово - ПМС № 360 / 10.12.2020 г., Карлово</t>
  </si>
  <si>
    <t>2020-2023</t>
  </si>
  <si>
    <t xml:space="preserve">3113 (план:2141 лв., усвоено:2141 лв.);
</t>
  </si>
  <si>
    <t>6619</t>
  </si>
  <si>
    <t>Благоустрояване на УПИ I-комплексно жилищно строителство в кв. 53В и по плана на гр.Карлово, Община Карлово</t>
  </si>
  <si>
    <t xml:space="preserve">3113 (план:0 лв., усвоено:0 лв.);
</t>
  </si>
  <si>
    <t>Благоустрояване на междублоково пространство в УПИ III–бл. жилищно строителство в кв. 97 по плана на гр. Карлово, Община Карлово</t>
  </si>
  <si>
    <t xml:space="preserve">3113 (план:332200 лв., усвоено:79955 лв.);
</t>
  </si>
  <si>
    <t xml:space="preserve">3113 (план:18000 лв., усвоено:16200 лв.);
</t>
  </si>
  <si>
    <t>Благоустрояване на  УПИ I–озеленяване в кв. 98A по плана на гр. Карлово, Община Карлово</t>
  </si>
  <si>
    <t xml:space="preserve">3113 (план:63400 лв., усвоено:59999 лв.);
</t>
  </si>
  <si>
    <t>Основен ремонт на ул. "Енко Георгиев" в с. Горни Домлян, Община Карлово</t>
  </si>
  <si>
    <t xml:space="preserve">3113 (план:49280 лв., усвоено:0 лв.);
</t>
  </si>
  <si>
    <t xml:space="preserve">3113 (план:16462 лв., усвоено:16444 лв.);
</t>
  </si>
  <si>
    <t>Основен ремонт на ул. "23-та" в с. Христо Даново, Община Карлово</t>
  </si>
  <si>
    <t xml:space="preserve">3113 (план:841 лв., усвоено:840 лв.);
</t>
  </si>
  <si>
    <t>Ремонт на ул. "3-та" в с. Васил Левски, Община Карлово</t>
  </si>
  <si>
    <t xml:space="preserve">3113 (план:100000 лв., усвоено:800 лв.);
</t>
  </si>
  <si>
    <t xml:space="preserve">3113 (план:10000 лв., усвоено:9000 лв.);
</t>
  </si>
  <si>
    <t>Благоустрояване на урегулиран поземлен имот I-озеленяване в кв. 25 А по плана на гр. Карлово, Община Карлово</t>
  </si>
  <si>
    <t xml:space="preserve">3113 (план:64100 лв., усвоено:0 лв.);
</t>
  </si>
  <si>
    <t>Основен ремонт настилка на  улица "Никола и Харалампи Караджови" гр. Клисура, Община Карлово</t>
  </si>
  <si>
    <t xml:space="preserve">3113 (план:90000 лв., усвоено:0 лв.);
</t>
  </si>
  <si>
    <t>Основен ремонт настилка  на  улица "8-ма" в с. Певците, Община Карлово</t>
  </si>
  <si>
    <t>Основен ремонт настилка на улица "4-та" в с. Розино, Община Карлово</t>
  </si>
  <si>
    <t>Основен ремонт настилка  на  улица "2-ра" в с. Певците, Община Карлово</t>
  </si>
  <si>
    <t xml:space="preserve">3113 (план:42800 лв., усвоено:0 лв.);
</t>
  </si>
  <si>
    <t>Благоустрояване - основен ремонт на настилки и отводняване на част от УПИ IV-общeствено, жилищно строителство и гаражи в кв. 7 по плана гр. Карлово - Запад /междублоково пространство на ул. Парчевич № 48/, Карлово</t>
  </si>
  <si>
    <t>2021-2023</t>
  </si>
  <si>
    <t xml:space="preserve">3113 (план:97813 лв., усвоено:93085 лв.);
</t>
  </si>
  <si>
    <t>Благоустрояване на междублоково пространство в урегулиран поземлен имот I–жилищен комплекс в кв. 7 с подходи от прилежащи улици и зони за паркиране в гр. Карлово, Община Карлово</t>
  </si>
  <si>
    <t xml:space="preserve">3113 (план:190720 лв., усвоено:188695 лв.);
</t>
  </si>
  <si>
    <t>Основен ремонт на ул. "12-та" в с. Богдан, Община Карлово</t>
  </si>
  <si>
    <t xml:space="preserve">3113 (план:52008 лв., усвоено:0 лв.);
</t>
  </si>
  <si>
    <t>Основен ремонт на част от ул. " 19-та" в с. Климент, Община Карлово</t>
  </si>
  <si>
    <t xml:space="preserve">3113 (план:400 лв., усвоено:400 лв.);
</t>
  </si>
  <si>
    <t>Основен ремонт на част от ул. "9-та" в с. Слатина, Община Карлово</t>
  </si>
  <si>
    <t xml:space="preserve">3113 (план:23340 лв., усвоено:23297 лв.);
</t>
  </si>
  <si>
    <t>Реконструкция и рехабилитация на участък от ул.Ген.Карцов с обхват от улица Ген.Заимов до ул. Тодор и Ана Пулеви, включващ ПИ 9534 и ПИ 9554 по плана на град Карлово, Община Карлово</t>
  </si>
  <si>
    <t xml:space="preserve">3113 (план:769400 лв., усвоено:752840 лв.);
</t>
  </si>
  <si>
    <t xml:space="preserve">3113 (план:563360 лв., усвоено:563360 лв.);
</t>
  </si>
  <si>
    <t>Основен ремонт настилка на  улица "4-та" в с. Кърнаре, Община Карлово</t>
  </si>
  <si>
    <t xml:space="preserve">3113 (план:62400 лв., усвоено:0 лв.);
</t>
  </si>
  <si>
    <t>Основен ремонт на  улица "4-та" в с. Пролом, Община Карлово</t>
  </si>
  <si>
    <t xml:space="preserve">3113 (план:45000 лв., усвоено:0 лв.);
</t>
  </si>
  <si>
    <t>Основен ремонт настилка  на част от улица "Севлиевска" в гр. Калофер, Община Карлово</t>
  </si>
  <si>
    <t xml:space="preserve">3113 (план:135000 лв., усвоено:0 лв.);
</t>
  </si>
  <si>
    <t>Основен ремонт на тротоарна настилка по част от улица "12-та" в с. Ведраре, Община Карлово</t>
  </si>
  <si>
    <t>Велоалея по ул. "Байкал" и ул."Липите" в гр. Баня, Община Карлово</t>
  </si>
  <si>
    <t xml:space="preserve">3113 (план:68800 лв., усвоено:5850 лв.);
</t>
  </si>
  <si>
    <t>Основен ремонт настилка  на част от улица "19-та" в с. Соколица, Община Карлово</t>
  </si>
  <si>
    <t xml:space="preserve">3113 (план:87720 лв., усвоено:0 лв.);
</t>
  </si>
  <si>
    <t>Основен ремонт настилка  на улица "6-та" в с. Мраченик, Община Карлово</t>
  </si>
  <si>
    <t xml:space="preserve">3113 (план:25000 лв., усвоено:0 лв.);
</t>
  </si>
  <si>
    <t>Благоустрояване на УПИ I-парк в кв. 3 по плана на с. Войнягово, Община Карлово</t>
  </si>
  <si>
    <t>Реставрация, фасадно оформление и и ремонт на покрив на жилищна сграда в УПИ VII-1349,1350, кв. 55 по плана на ЦГЦ на гр. Пловдив, Пловдив</t>
  </si>
  <si>
    <t>Реконструкция и рехабилитация на ул. Карловска, гр. Баня, Община Карлово</t>
  </si>
  <si>
    <t xml:space="preserve">42 (план:514895 лв., усвоено:250897 лв.);
</t>
  </si>
  <si>
    <t>Реконструкция и рехабилитация на ул. Стара планина, гр. Баня, Община Карлово</t>
  </si>
  <si>
    <t xml:space="preserve">42 (план:231077 лв., усвоено:112600 лв.);
</t>
  </si>
  <si>
    <t>Реконструкция и рехабилитация на ул. Байкал, гр. Баня, Община Карлово</t>
  </si>
  <si>
    <t xml:space="preserve">42 (план:273224 лв., усвоено:133136 лв.);
</t>
  </si>
  <si>
    <t>Реконструкция и рехабилитация на ул. Липите, гр. Баня, Община Карлово</t>
  </si>
  <si>
    <t xml:space="preserve">42 (план:171403 лв., усвоено:83519 лв.);
</t>
  </si>
  <si>
    <t>Инвестиционен проект за Реставрация и преустройство на Сграда на Девическа Стопанска гимназия и благоустрояване на прилежащо пространство в урегулиран поземлен имот II–2172 в кв. 87 по плана на гр. Карлово, Община Карлово</t>
  </si>
  <si>
    <t xml:space="preserve">3113 (план:28000 лв., усвоено:0 лв.);
</t>
  </si>
  <si>
    <t>Инвестиционен технически проект за обект Благоустрояване на УПИ XX-1566, кв. 1 по плана на гр. Карлово, Община Карлово</t>
  </si>
  <si>
    <t>Инвестиционен технически проект за обект Подмяна на водопровод и основен ремонт настилки на улица "Евстати Гешев" в гр. Карлово, Община Карлово</t>
  </si>
  <si>
    <t xml:space="preserve">3113 (план:5835 лв., усвоено:5252 лв.);
</t>
  </si>
  <si>
    <t>Инвестиционен технически проект за обект Подмяна на водопровод и основен ремонт настилки на улица "Евлоги Георгиев" в гр. Карлово, Община Карлово</t>
  </si>
  <si>
    <t xml:space="preserve">3113 (план:3045 лв., усвоено:2740 лв.);
</t>
  </si>
  <si>
    <t>Инвестиционен технически проект за обект Подмяна на водопровод и основен ремонт настилки на улица "Д-р Богоров" в гр. Карлово, Община Карлово</t>
  </si>
  <si>
    <t xml:space="preserve">3113 (план:2450 лв., усвоено:2205 лв.);
</t>
  </si>
  <si>
    <t>Инвестиционен технически проект за обект Подмяна на водопровод и основен ремонт настилки на улица "Соколова" в гр. Карлово, Община Карлово</t>
  </si>
  <si>
    <t xml:space="preserve">3113 (план:1900 лв., усвоено:1710 лв.);
</t>
  </si>
  <si>
    <t>Инвестиционен технически проект за обект Подмяна на водопровод и основен ремонт настилки на улица "Пека Попова" в гр. Карлово, Община Карлово</t>
  </si>
  <si>
    <t xml:space="preserve">3113 (план:6770 лв., усвоено:6093 лв.);
</t>
  </si>
  <si>
    <t>Инвестиционен технически проект за обект Основен ремонт настилка на улица "4-та" в с. Розино, Община Карлово</t>
  </si>
  <si>
    <t xml:space="preserve">3113 (план:4600 лв., усвоено:0 лв.);
</t>
  </si>
  <si>
    <t>Инвестиционен технически проект за обект Основен ремонт настилка на улица "5-та" в с. Розино, Община Карлово</t>
  </si>
  <si>
    <t xml:space="preserve">3113 (план:5200 лв., усвоено:0 лв.);
</t>
  </si>
  <si>
    <t>6603</t>
  </si>
  <si>
    <t>Инвестиционен технически проект за ремонт на канализация по ул. "Стражата" при о.т.567-о.т.121 по регулационния план на гр. Карлово, Община Карлово</t>
  </si>
  <si>
    <t xml:space="preserve">3113 (план:3400 лв., усвоено:0 лв.);
</t>
  </si>
  <si>
    <t>Идеен проект концепция за благоустрояване  на УПИ II-озеленяване и УПИ I-комплексно жилищно строителство в кв.53В, УПИ I-жилищно строителство в кв.53Г и част от улица Ганьо Маджареца по плана на гр.Карлово, Карлово</t>
  </si>
  <si>
    <t>Инвестиционен технически проект за обект Реконструкция и преустройство на Туристическа спалня в гр. Карлово, Община Карлово</t>
  </si>
  <si>
    <t>Инвестиционен технически проект за обект Основен ремонт на водопровод и настилка на ул. 14-та в с.Куртово, Община Карлово</t>
  </si>
  <si>
    <t xml:space="preserve">3113 (план:2700 лв., усвоено:0 лв.);
</t>
  </si>
  <si>
    <t>Инвестиционен технически проект за обект Основен ремонт на водопровод и настилка по част от ул. 11-та в с.Куртово, Община Карлово</t>
  </si>
  <si>
    <t xml:space="preserve">3113 (план:4800 лв., усвоено:0 лв.);
</t>
  </si>
  <si>
    <t>Основен ремонт на част от улица "Ганьо Маджареца" по плана на гр.Карлово, Община Карлово</t>
  </si>
  <si>
    <t xml:space="preserve">3113 (план:50000 лв., усвоено:50000 лв.);
</t>
  </si>
  <si>
    <t>Основен ремонт на част от ул. "Пресвета" в гр. Клисура, Община Карлово</t>
  </si>
  <si>
    <t xml:space="preserve">3113 (план:28125 лв., усвоено:28125 лв.);
</t>
  </si>
  <si>
    <t>Основен ремонт на част от улица "Оризаре" с. Войнягово, Община Карлово</t>
  </si>
  <si>
    <t xml:space="preserve">3113 (план:45000 лв., усвоено:44997 лв.);
</t>
  </si>
  <si>
    <t xml:space="preserve">3113 (план:22600 лв., усвоено:22591 лв.);
</t>
  </si>
  <si>
    <t>Основен ремонт на ул. "2-ра" в с. Дъбене, Община Карлово</t>
  </si>
  <si>
    <t xml:space="preserve">3113 (план:171000 лв., усвоено:170999 лв.);
</t>
  </si>
  <si>
    <t xml:space="preserve">3113 (план:80280 лв., усвоено:77564 лв.);
</t>
  </si>
  <si>
    <t>Основен ремонт на ул. "2-ра" в с. Иганово, Община Карлово</t>
  </si>
  <si>
    <t xml:space="preserve">3113 (план:45000 лв., усвоено:44964 лв.);
</t>
  </si>
  <si>
    <t xml:space="preserve">3113 (план:29480 лв., усвоено:28626 лв.);
</t>
  </si>
  <si>
    <t>Основен ремонт на част от ул. "8-ма" в с. Кърнаре, Община Карлово</t>
  </si>
  <si>
    <t xml:space="preserve">3113 (план:19417 лв., усвоено:19408 лв.);
</t>
  </si>
  <si>
    <t>Основен ремонт на част от ул. "23-та" в с.Кърнаре, Община Карлово</t>
  </si>
  <si>
    <t xml:space="preserve">3113 (план:27600 лв., усвоено:27600 лв.);
</t>
  </si>
  <si>
    <t xml:space="preserve">3113 (план:240 лв., усвоено:240 лв.);
</t>
  </si>
  <si>
    <t>Основен ремонт на част от улица "12-та" с. Войнягово, Община Карлово</t>
  </si>
  <si>
    <t xml:space="preserve">3113 (план:12324 лв., усвоено:12324 лв.);
</t>
  </si>
  <si>
    <t>Основен ремонт настилка на  улица "5-та" в с. Христо Даново, Община Карлово</t>
  </si>
  <si>
    <t xml:space="preserve">3113 (план:110000 лв., усвоено:0 лв.);
</t>
  </si>
  <si>
    <t>Основен ремонт настилка  на част от улица "3-та" в с. Столетово, Община Карлово</t>
  </si>
  <si>
    <t xml:space="preserve">3113 (план:88000 лв., усвоено:0 лв.);
</t>
  </si>
  <si>
    <t>Основен ремонт на улица "8-ма" в с. Ведраре, Община Карлово</t>
  </si>
  <si>
    <t xml:space="preserve">3113 (план:108000 лв., усвоено:0 лв.);
</t>
  </si>
  <si>
    <t>Основен ремонт на улица "8-ма" в с. Васил Левски, Община Карлово</t>
  </si>
  <si>
    <t xml:space="preserve">3113 (план:71000 лв., усвоено:0 лв.);
</t>
  </si>
  <si>
    <t>Основен ремонт настилка на улица "Кирил и Методий" в с. Розино, Община Карлово</t>
  </si>
  <si>
    <t xml:space="preserve">3113 (план:139200 лв., усвоено:0 лв.);
</t>
  </si>
  <si>
    <t>Основен ремонт настилка на част от улица "4-та" в с. Бегунци, Община Карлово</t>
  </si>
  <si>
    <t>Реконструкция на ул. „Индустриална“ и връзката ѝ с път II-64 в гр. Карлово, Община Карлово</t>
  </si>
  <si>
    <t xml:space="preserve">3113 (план:32400 лв., усвоено:26400 лв.);
6100 (план:544088 лв., усвоено:477520 лв.);
</t>
  </si>
  <si>
    <t>Улица, Карлово</t>
  </si>
  <si>
    <t>Основен ремонт на настилки на улица "Хан Крум", Карлово</t>
  </si>
  <si>
    <t xml:space="preserve">8312 (план:591292 лв., усвоено:583084 лв.);
8372 (план:1011125 лв., усвоено:997089 лв.);
</t>
  </si>
  <si>
    <t>Основен ремонт на настилки на улица "Дъбенско шосе", Карлово</t>
  </si>
  <si>
    <t xml:space="preserve">8312 (план:690184 лв., усвоено:15403 лв.);
8372 (план:1180232 лв., усвоено:26337 лв.);
</t>
  </si>
  <si>
    <t>Основен ремонт на настилки на част от ул. "Атанас Василев", Карлово</t>
  </si>
  <si>
    <t xml:space="preserve">8312 (план:51096 лв., усвоено:3409 лв.);
8372 (план:87378 лв., усвоено:5829 лв.);
</t>
  </si>
  <si>
    <t>Основен ремонт на настилки на улица "Земеделска", Карлово</t>
  </si>
  <si>
    <t xml:space="preserve">8312 (план:243879 лв., усвоено:235650 лв.);
8372 (план:417040 лв., усвоено:402965 лв.);
</t>
  </si>
  <si>
    <t>Основен ремонт на настилки на улица "Парчевич", Карлово</t>
  </si>
  <si>
    <t xml:space="preserve">8312 (план:292637 лв., усвоено:341443 лв.);
8372 (план:500416 лв., усвоено:451610 лв.);
</t>
  </si>
  <si>
    <t>Основен ремонт на настилки на улица "Опълченска", Карлово</t>
  </si>
  <si>
    <t xml:space="preserve">8312 (план:52798 лв., усвоено:52782 лв.);
8372 (план:90285 лв., усвоено:90301 лв.);
</t>
  </si>
  <si>
    <t>Основен ремонт на настилки на улица "Криволак", Карлово</t>
  </si>
  <si>
    <t xml:space="preserve">8312 (план:194821 лв., усвоено:194824 лв.);
8372 (план:333150 лв., усвоено:333143 лв.);
</t>
  </si>
  <si>
    <t>Благоустрояване на част от централна зона на гр. Карлово, Карлово</t>
  </si>
  <si>
    <t xml:space="preserve">8312 (план:760638 лв., усвоено:758516 лв.);
8372 (план:1300712 лв., усвоено:1297086 лв.);
</t>
  </si>
  <si>
    <t>Основен ремонт на настилки на улица "Юмрукчал", Карлово</t>
  </si>
  <si>
    <t xml:space="preserve">8312 (план:452269 лв., усвоено:266745 лв.);
8372 (план:773393 лв., усвоено:456127 лв.);
</t>
  </si>
  <si>
    <t>Функция 07</t>
  </si>
  <si>
    <t>Почивно дело, култура, религиозни дейности</t>
  </si>
  <si>
    <t>7740</t>
  </si>
  <si>
    <t>„Консервация, реставрация и експониране на туристическата инфраструктура в община Карлово“, Карлово</t>
  </si>
  <si>
    <t xml:space="preserve">98 (план:6475491 лв., усвоено:6249980 лв.);
</t>
  </si>
  <si>
    <t>7714</t>
  </si>
  <si>
    <t>Реконструкция, преустройство и пристройка на спортна зала, находяща се в УПИ I 504.1681-спортен терен, кв. 28, Карлово</t>
  </si>
  <si>
    <t xml:space="preserve">3113 (план:9520 лв., усвоено:0 лв.);
6100 (план:647462 лв., усвоено:0 лв.);
</t>
  </si>
  <si>
    <t>Инвестиционен проект за обект Реставрация, конструктивно укрепване и адаптация на вилата на братя Евлоги и Христо Георгиеви за обществен център в гр. Карлово и благоустрояване на прилежащото пространство, Карлово</t>
  </si>
  <si>
    <t>Функция 08</t>
  </si>
  <si>
    <t>Икономически дейности и услуги</t>
  </si>
  <si>
    <t>8832</t>
  </si>
  <si>
    <t>Основен ремонт на път PDV 1072: /I - 6, Карлово - Калофер/ - Карлово, кв. Сушица, Община Карлово</t>
  </si>
  <si>
    <t xml:space="preserve">3113 (план:7590 лв., усвоено:7590 лв.);
</t>
  </si>
  <si>
    <t>Рехабилитация и реконструкция на част от общински път PDV 2078 и водопроводна мрежа в с. Марино поле, Община Карлово</t>
  </si>
  <si>
    <t>Рехабилитация и реконструкция на част общински път PDV 1360 и водопроводна мрежа в населените места, Община Карлово</t>
  </si>
  <si>
    <t xml:space="preserve">6100 (план:5554364 лв., усвоено:1984379 лв.);
</t>
  </si>
  <si>
    <t xml:space="preserve">6100 (план:3893453 лв., усвоено:3893453 лв.);
</t>
  </si>
  <si>
    <t xml:space="preserve">9999 (план:391362 лв., усвоено:268008 лв.);
</t>
  </si>
  <si>
    <t>Рехабилитация и реконструкция на част от общински път PDV1290 и водопроводна мрежа в с. Московец, Община Карлово</t>
  </si>
  <si>
    <t xml:space="preserve">6100 (план:2796278 лв., усвоено:1988555 лв.);
</t>
  </si>
  <si>
    <t xml:space="preserve">6100 (план:2051459 лв., усвоено:2051459 лв.);
</t>
  </si>
  <si>
    <t xml:space="preserve">9999 (план:25304 лв., усвоено:25164 лв.);
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</si>
  <si>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</si>
  <si>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</si>
  <si>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</si>
  <si>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</si>
  <si>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1117</t>
  </si>
  <si>
    <t>Лаптопи за избори, Карлово</t>
  </si>
  <si>
    <t xml:space="preserve">3118 (план:12694 лв., усвоено:12694 лв.);
</t>
  </si>
  <si>
    <t>Компютри за нуждите общинска администрация, Карлово</t>
  </si>
  <si>
    <t>5203</t>
  </si>
  <si>
    <t>придобиване на друго оборудване, машини и съоръжения</t>
  </si>
  <si>
    <t>Контрол на достъп и автоматизация на гаражна врата., Карлово</t>
  </si>
  <si>
    <t>Климатици за нуждите на общинска администрация, Карлово</t>
  </si>
  <si>
    <t>Преносими компютри, Община Карлово</t>
  </si>
  <si>
    <t xml:space="preserve">3111 (план:6000 лв., усвоено:1450 лв.);
</t>
  </si>
  <si>
    <t>Климатик за кметство Климент, Община Карлово</t>
  </si>
  <si>
    <t xml:space="preserve">3111 (план:2200 лв., усвоено:2200 лв.);
</t>
  </si>
  <si>
    <t>Климатик за кметство Розино, Община Карлово</t>
  </si>
  <si>
    <t xml:space="preserve">3111 (план:2400 лв., усвоено:2400 лв.);
</t>
  </si>
  <si>
    <t>5206</t>
  </si>
  <si>
    <t>изграждане на инфраструктурни обекти</t>
  </si>
  <si>
    <t>Корекция и повишаване проводимостта на дере "Меден дол", гр. Карлово, Община Карлово</t>
  </si>
  <si>
    <t xml:space="preserve">3118 (план:682800 лв., усвоено:0 лв.);
</t>
  </si>
  <si>
    <t xml:space="preserve">3118 (план:70390 лв., усвоено:0 лв.);
</t>
  </si>
  <si>
    <t>Проект за възстановяване на мост на ул. 21-ва над дере Селска река, с. Богдан, Община Карлово</t>
  </si>
  <si>
    <t xml:space="preserve">3118 (план:12240 лв., усвоено:12000 лв.);
</t>
  </si>
  <si>
    <t>Проект за възстановяване на мост на ул. 7-ма над дере Селска река, 
с. Богдан, Община Карлово</t>
  </si>
  <si>
    <t>Възстановяване и укрепване на дере с. Богдан, Община Карлово</t>
  </si>
  <si>
    <t xml:space="preserve">3118 (план:2756976 лв., усвоено:2707775 лв.);
</t>
  </si>
  <si>
    <t xml:space="preserve">3118 (план:284200 лв., усвоено:283200 лв.);
</t>
  </si>
  <si>
    <t>Възстановяване на мост на ул. Г. Димитров, с. Каравелово, Община Карлово</t>
  </si>
  <si>
    <t xml:space="preserve">3118 (план:310603 лв., усвоено:234501 лв.);
3118 (план:470721 лв., усвоено:0 лв.);
</t>
  </si>
  <si>
    <t xml:space="preserve">3118 (план:19620 лв., усвоено:19200 лв.);
</t>
  </si>
  <si>
    <t>Възстановяване и укрепване на дере с. Каравелово, Община Карлово</t>
  </si>
  <si>
    <t xml:space="preserve">3118 (план:1706257 лв., усвоено:1671083 лв.);
</t>
  </si>
  <si>
    <t xml:space="preserve">3118 (план:175900 лв., усвоено:0 лв.);
</t>
  </si>
  <si>
    <t>Възстановяване и укрепване на централно дере с. Слатина, Община Карлово</t>
  </si>
  <si>
    <t xml:space="preserve">3118 (план:1345973 лв., усвоено:1264516 лв.);
</t>
  </si>
  <si>
    <t xml:space="preserve">3118 (план:138760 лв., усвоено:138675 лв.);
</t>
  </si>
  <si>
    <t>Възстановяване и укрепване на дере малко в с.Слатина, Община Карлово</t>
  </si>
  <si>
    <t xml:space="preserve">3118 (план:279583 лв., усвоено:0 лв.);
</t>
  </si>
  <si>
    <t>Възстановяване на разрушен мост на общински път до с. Дъбене, над река Мъртвица, Община Карлово</t>
  </si>
  <si>
    <t xml:space="preserve">3118 (план:301380 лв., усвоено:0 лв.);
3118 (план:689681 лв., усвоено:0 лв.);
</t>
  </si>
  <si>
    <t xml:space="preserve">3118 (план:31060 лв., усвоено:0 лв.);
</t>
  </si>
  <si>
    <t>Възстановяване на мост двуотворен на общински път между с. Московец и с. Богдан, Община Карлово</t>
  </si>
  <si>
    <t xml:space="preserve">3118 (план:261197 лв., усвоено:0 лв.);
</t>
  </si>
  <si>
    <t xml:space="preserve">3118 (план:26920 лв., усвоено:0 лв.);
</t>
  </si>
  <si>
    <t>Проект за възстановяване на мост на ул. 24-та над дере Селска река, 
с. Богдан, Община Карлово</t>
  </si>
  <si>
    <t xml:space="preserve">3118 (план:10490 лв., усвоено:9600 лв.);
</t>
  </si>
  <si>
    <t>Проект за възстановяване на мост на централен площад над дере Селска река, с. Богдан, Община Карлово</t>
  </si>
  <si>
    <t xml:space="preserve">3118 (план:10490 лв., усвоено:10200 лв.);
</t>
  </si>
  <si>
    <t>Проект за изграждане на мост на р. Стряма, между с. Московец и 
с. Богдан, Община Карлово</t>
  </si>
  <si>
    <t xml:space="preserve">3118 (план:94160 лв., усвоено:0 лв.);
</t>
  </si>
  <si>
    <t>Проект за възстановяване на мост на р. Стряма между с. Розино и 
с. Слатина, Община Карлово</t>
  </si>
  <si>
    <t>Проект за възстановяване на мост при ул. 12-та, към гробищен парк, 
с. Слатина, Община Карлово</t>
  </si>
  <si>
    <t xml:space="preserve">3118 (план:12240 лв., усвоено:11916 лв.);
</t>
  </si>
  <si>
    <t>Проект за възстановяване на мост на общински път при ул. 1-ва, при влизане в с. Слатина, Община Карлово</t>
  </si>
  <si>
    <t xml:space="preserve">3118 (план:18280 лв., усвоено:18180 лв.);
</t>
  </si>
  <si>
    <t>Възстановяване на мост на ул. Владимир Ленин в с. Каравелово, Община Карлово</t>
  </si>
  <si>
    <t>Проект за корекция и повишаване проводимостта на дере "Бешбунарско дере", гр. Карлово</t>
  </si>
  <si>
    <t xml:space="preserve">3118 (план:40580 лв., усвоено:0 лв.);
</t>
  </si>
  <si>
    <t>Проект за възстановяване на мост на  ул. "14-та", над дере Селска река в
с. Богдан, Община Карлово</t>
  </si>
  <si>
    <t>Възстановяване на мост на ул. 1-ва, в центъра на с. Слатина, постоянен стоманен, Община Карлово</t>
  </si>
  <si>
    <t xml:space="preserve">3118 (план:618000 лв., усвоено:22800 лв.);
</t>
  </si>
  <si>
    <t>3322</t>
  </si>
  <si>
    <t>Интерактивен дисплей за нуждите на ОУ Розино, Община Карлово</t>
  </si>
  <si>
    <t xml:space="preserve">3111 (план:40736 лв., усвоено:40736 лв.);
</t>
  </si>
  <si>
    <t>Преносим компютър за ОУ Христо Г.Данов, Клисура</t>
  </si>
  <si>
    <t xml:space="preserve">3111 (план:1100 лв., усвоено:1100 лв.);
</t>
  </si>
  <si>
    <t>Преносим компютър за ДГ Вяра, Надежда и Любов, гр. Баня</t>
  </si>
  <si>
    <t xml:space="preserve">3111 (план:3325 лв., усвоено:3325 лв.);
</t>
  </si>
  <si>
    <t>Интерактивен панел с вграден компютър за ДГ Слънце, Карлово</t>
  </si>
  <si>
    <t xml:space="preserve">3111 (план:5400 лв., усвоено:5400 лв.);
</t>
  </si>
  <si>
    <t>Мултимедиен проектор за ОУ Неофит Рилски, гр. Баня</t>
  </si>
  <si>
    <t xml:space="preserve">3111 (план:3800 лв., усвоено:3800 лв.);
</t>
  </si>
  <si>
    <t>Проектор за ДГ Вяра, надежда и любов, гр. Баня</t>
  </si>
  <si>
    <t>Компютър за СУ Васил Левски, Карлово</t>
  </si>
  <si>
    <t xml:space="preserve">3111 (план:26600 лв., усвоено:26600 лв.);
</t>
  </si>
  <si>
    <t>Преносим компютър за ДГ Първи юни, Карлово</t>
  </si>
  <si>
    <t xml:space="preserve">98 (план:1699 лв., усвоено:1699 лв.);
</t>
  </si>
  <si>
    <t>Интерактивен дисплей за ДГ Първи юни, Карлово</t>
  </si>
  <si>
    <t xml:space="preserve">98 (план:3870 лв., усвоено:3870 лв.);
</t>
  </si>
  <si>
    <t>Интерактивна дъска за ДГ Гина Кунчева, Карлово</t>
  </si>
  <si>
    <t xml:space="preserve">3111 (план:1330 лв., усвоено:1330 лв.);
</t>
  </si>
  <si>
    <t>3389</t>
  </si>
  <si>
    <t>Интерактивна дъска Avtek, Карлово</t>
  </si>
  <si>
    <t xml:space="preserve">98 (план:1788 лв., усвоено:1788 лв.);
</t>
  </si>
  <si>
    <t>Интерактивна маса за четене на електронни книги за ОУ Христо Г.Данов, Розино</t>
  </si>
  <si>
    <t xml:space="preserve">3111 (план:8822 лв., усвоено:8822 лв.);
</t>
  </si>
  <si>
    <t>Компютър за ОУ Генерал Карцов, с.Христо Даново, Община Карлово</t>
  </si>
  <si>
    <t xml:space="preserve">3111 (план:1559 лв., усвоено:0 лв.);
</t>
  </si>
  <si>
    <t>Интерактивен дисплей за ДГ Зорница, Карлово</t>
  </si>
  <si>
    <t xml:space="preserve">98 (план:1499 лв., усвоено:1499 лв.);
</t>
  </si>
  <si>
    <t>Проектор за ДГ Зорница, Карлово</t>
  </si>
  <si>
    <t xml:space="preserve">98 (план:2499 лв., усвоено:2499 лв.);
</t>
  </si>
  <si>
    <t>Преносим компютър за ДГ Зорница, Карлово</t>
  </si>
  <si>
    <t xml:space="preserve">98 (план:1690 лв., усвоено:1690 лв.);
</t>
  </si>
  <si>
    <t>Интерактивна маса за ДГ Зорница, Карлово</t>
  </si>
  <si>
    <t xml:space="preserve">98 (план:2975 лв., усвоено:2975 лв.);
</t>
  </si>
  <si>
    <t>Интерактивни маси за ДГ Първи юни, Карлово</t>
  </si>
  <si>
    <t xml:space="preserve">98 (план:5950 лв., усвоено:5950 лв.);
</t>
  </si>
  <si>
    <t>Принтер за ОУ Генерал Карцов, Христо Даново</t>
  </si>
  <si>
    <t xml:space="preserve">98 (план:1559 лв., усвоено:1559 лв.);
</t>
  </si>
  <si>
    <t>Комплект интерактивен дисплей с компютърен модул към него за ОУ Свети Свети Кирил и Методий, Карлово</t>
  </si>
  <si>
    <t xml:space="preserve">98 (план:9840 лв., усвоено:9840 лв.);
</t>
  </si>
  <si>
    <t>Настолна компютърна система за ОУ Свети Свети Кирил и Методий, Карлово</t>
  </si>
  <si>
    <t xml:space="preserve">98 (план:3790 лв., усвоено:3790 лв.);
</t>
  </si>
  <si>
    <t>Компютърна конфигурация за СУ Христо Проданов, Карлово</t>
  </si>
  <si>
    <t xml:space="preserve">98 (план:13965 лв., усвоено:13965 лв.);
</t>
  </si>
  <si>
    <t>Преносим компютър за СУ Христо Проданов, Карлово</t>
  </si>
  <si>
    <t xml:space="preserve">3111 (план:19952 лв., усвоено:19952 лв.);
</t>
  </si>
  <si>
    <t>Преносим компютър за ДГ Слънце, Карлово</t>
  </si>
  <si>
    <t xml:space="preserve">3111 (план:2328 лв., усвоено:2328 лв.);
</t>
  </si>
  <si>
    <t>Преносим компютър за ДГ Васил Левски, Карлово</t>
  </si>
  <si>
    <t xml:space="preserve">3111 (план:1839 лв., усвоено:1839 лв.);
</t>
  </si>
  <si>
    <t>Интерактивен дисплей за НУ Висил Левски, Иганово</t>
  </si>
  <si>
    <t xml:space="preserve">3111 (план:7500 лв., усвоено:7500 лв.);
</t>
  </si>
  <si>
    <t>Безжична мрежа - Wi-Fi за ОУ Свети Свети Кирил и Методий, Ведраре</t>
  </si>
  <si>
    <t xml:space="preserve">3111 (план:6420 лв., усвоено:6420 лв.);
</t>
  </si>
  <si>
    <t>Компютър за ОУ Свети Свети Кирил и Методий, Карлово</t>
  </si>
  <si>
    <t xml:space="preserve">3111 (план:1309 лв., усвоено:1309 лв.);
</t>
  </si>
  <si>
    <t>Компютър за СУ Васил Левски, Община Карлово</t>
  </si>
  <si>
    <t>Компютри за ОУ Христо Ботев, Община Карлово</t>
  </si>
  <si>
    <t xml:space="preserve">98 (план:11133 лв., усвоено:11133 лв.);
</t>
  </si>
  <si>
    <t>Принтер за ОУ Христо Ботев, Калофер</t>
  </si>
  <si>
    <t xml:space="preserve">98 (план:2832 лв., усвоено:2832 лв.);
</t>
  </si>
  <si>
    <t>5202</t>
  </si>
  <si>
    <t>придобиване на сгради</t>
  </si>
  <si>
    <t>сграда чрез изграждане</t>
  </si>
  <si>
    <t>Изграждане на хореографска зала за нуждите на ОУ "Свети Свети Кирил и Методий", гр. Карлово, Карлово</t>
  </si>
  <si>
    <t>2019-2023</t>
  </si>
  <si>
    <t xml:space="preserve">3111 (план:8480 лв., усвоено:8480 лв.);
</t>
  </si>
  <si>
    <t>Котелно помещение в ОУ Христо Г.Данов, Клисура</t>
  </si>
  <si>
    <t xml:space="preserve">6100 (план:234468 лв., усвоено:230268 лв.);
</t>
  </si>
  <si>
    <t>Изграждане на физкултурен салон в ДГ Слънце, Карлово</t>
  </si>
  <si>
    <t xml:space="preserve">3111 (план:20478 лв., усвоено:0 лв.);
</t>
  </si>
  <si>
    <t xml:space="preserve">3111 (план:103009 лв., усвоено:121140 лв.);
</t>
  </si>
  <si>
    <t>Изграждане на физкултурен салон в ДГ Гина Кунчева, Карлово</t>
  </si>
  <si>
    <t xml:space="preserve">3111 (план:22398 лв., усвоено:0 лв.);
</t>
  </si>
  <si>
    <t xml:space="preserve">3111 (план:44549 лв., усвоено:64047 лв.);
</t>
  </si>
  <si>
    <t>ППР за сграда</t>
  </si>
  <si>
    <t>Музикално физкултурен салон в ДГ Зорница, Карлово</t>
  </si>
  <si>
    <t xml:space="preserve">3111 (план:0 лв., усвоено:0 лв.);
</t>
  </si>
  <si>
    <t>Проект за изграждане на физкултурен салон в ОУ Христо Г.Данов, Розино</t>
  </si>
  <si>
    <t xml:space="preserve">3111 (план:28008 лв., усвоено:28008 лв.);
</t>
  </si>
  <si>
    <t>Климатик за ДГ Васил Левски, Община Карлово</t>
  </si>
  <si>
    <t xml:space="preserve">3111 (план:2500 лв., усвоено:2500 лв.);
</t>
  </si>
  <si>
    <t>Площадка в ДГ Радост, Калофер</t>
  </si>
  <si>
    <t xml:space="preserve">3111 (план:22000 лв., усвоено:21532 лв.);
</t>
  </si>
  <si>
    <t>Система за видеонаблюдение в СУ Христо Проданов, Карлово</t>
  </si>
  <si>
    <t xml:space="preserve">3111 (план:12698 лв., усвоено:12698 лв.);
</t>
  </si>
  <si>
    <t>Кабинет по екология на открито с детско съоръжение в ДГ Слънце, Карлово</t>
  </si>
  <si>
    <t xml:space="preserve">6400 (план:2562 лв., усвоено:2562 лв.);
</t>
  </si>
  <si>
    <t>Класна стая без стени с беседка за ДГ Гина Кунчева, Карлово</t>
  </si>
  <si>
    <t xml:space="preserve">6400 (план:1600 лв., усвоено:1600 лв.);
</t>
  </si>
  <si>
    <t>Пожароизвестителна система за ДГ Васил Левски, Карлово</t>
  </si>
  <si>
    <t xml:space="preserve">3111 (план:9412 лв., усвоено:9412 лв.);
</t>
  </si>
  <si>
    <t>Аудиоозвучителна система за СУ Христо Проданов, Карлово</t>
  </si>
  <si>
    <t xml:space="preserve">3111 (план:17970 лв., усвоено:17970 лв.);
</t>
  </si>
  <si>
    <t>Демонстрационни кофи интерактивни, Карлово</t>
  </si>
  <si>
    <t xml:space="preserve">98 (план:20904 лв., усвоено:20904 лв.);
</t>
  </si>
  <si>
    <t>Система за видеонаблюдение за ОУ Свети Свети Кирил и Методий, Карлово</t>
  </si>
  <si>
    <t xml:space="preserve">3111 (план:7315 лв., усвоено:7315 лв.);
</t>
  </si>
  <si>
    <t>Изграждане на нова спортна площадка в СУ Васил Левски, Карлово</t>
  </si>
  <si>
    <t xml:space="preserve">3118 (план:120225 лв., усвоено:120225 лв.);
</t>
  </si>
  <si>
    <t>Система за видеонаблюдение в ДГ Васил Левски, Карлово</t>
  </si>
  <si>
    <t xml:space="preserve">3111 (план:4583 лв., усвоено:4583 лв.);
</t>
  </si>
  <si>
    <t>Климатична система за ДГ Баня, гр. Баня</t>
  </si>
  <si>
    <t xml:space="preserve">3111 (план:3150 лв., усвоено:3150 лв.);
</t>
  </si>
  <si>
    <t>Сенник за ДГ Ана Козинарова, Клисура</t>
  </si>
  <si>
    <t xml:space="preserve">3111 (план:7541 лв., усвоено:7541 лв.);
</t>
  </si>
  <si>
    <t>Детско съоръжение за ДГ Ана Козинарова, Клисура</t>
  </si>
  <si>
    <t xml:space="preserve">3111 (план:14094 лв., усвоено:14094 лв.);
</t>
  </si>
  <si>
    <t>Водогрейна инсталация за ДГ Гина Кунчева 2, Карлово</t>
  </si>
  <si>
    <t xml:space="preserve">3111 (план:23234 лв., усвоено:23234 лв.);
</t>
  </si>
  <si>
    <t>5205</t>
  </si>
  <si>
    <t>придобиване на стопански инвентар</t>
  </si>
  <si>
    <t>Фурна на две нива за ДГ Гина Кунчева, Карлово</t>
  </si>
  <si>
    <t xml:space="preserve">3111 (план:6336 лв., усвоено:6336 лв.);
</t>
  </si>
  <si>
    <t>Телевизор за СУ Васил Левски, Карлово</t>
  </si>
  <si>
    <t xml:space="preserve">3111 (план:2500 лв., усвоено:1560 лв.);
</t>
  </si>
  <si>
    <t>Аудио система за ДГ Зорница, Карлово</t>
  </si>
  <si>
    <t xml:space="preserve">98 (план:1715 лв., усвоено:1715 лв.);
</t>
  </si>
  <si>
    <t>Пиано за ДГ Зорница, Карлово</t>
  </si>
  <si>
    <t xml:space="preserve">98 (план:1620 лв., усвоено:1620 лв.);
</t>
  </si>
  <si>
    <t>Стенен панел за игра за ДГ Първи юни, Карлово</t>
  </si>
  <si>
    <t xml:space="preserve">98 (план:1450 лв., усвоено:1450 лв.);
</t>
  </si>
  <si>
    <t>Бълбукаща водна стена за ДГ Първи юни, Карлово</t>
  </si>
  <si>
    <t xml:space="preserve">98 (план:2250 лв., усвоено:2250 лв.);
</t>
  </si>
  <si>
    <t>Кът за сядане за библиотека в ОУ Христо Г. Данов, Розино</t>
  </si>
  <si>
    <t xml:space="preserve">3111 (план:4065 лв., усвоено:4065 лв.);
</t>
  </si>
  <si>
    <t>Табло за волейбол за СУ Васил Левски, Карлово</t>
  </si>
  <si>
    <t xml:space="preserve">3111 (план:1500 лв., усвоено:1500 лв.);
</t>
  </si>
  <si>
    <t>Акордеон за ОУ Генерал Карцов, с.Христо Даново, Община Карлово</t>
  </si>
  <si>
    <t xml:space="preserve">3111 (план:1200 лв., усвоено:1200 лв.);
</t>
  </si>
  <si>
    <t>Баскетболно табло за Свети Свети Кирил и Методий, Карлово</t>
  </si>
  <si>
    <t xml:space="preserve">3111 (план:2800 лв., усвоено:2800 лв.);
</t>
  </si>
  <si>
    <t>Зеленчукорезачка за ДГ Слънце, Карлово</t>
  </si>
  <si>
    <t xml:space="preserve">3111 (план:2004 лв., усвоено:2004 лв.);
</t>
  </si>
  <si>
    <t>Модулна кухня и шкаф-мивка за ОУ Христо Г.Данов, Розино</t>
  </si>
  <si>
    <t xml:space="preserve">3111 (план:6300 лв., усвоено:6300 лв.);
</t>
  </si>
  <si>
    <t>5219</t>
  </si>
  <si>
    <t>придобиване на други ДМА</t>
  </si>
  <si>
    <t>Ограда за ОУ Райно Попович, Карлово</t>
  </si>
  <si>
    <t xml:space="preserve">3111 (план:14801 лв., усвоено:13440 лв.);
</t>
  </si>
  <si>
    <t>4431</t>
  </si>
  <si>
    <t>Компютър за ДЯ Ана Кузманова, Карлово</t>
  </si>
  <si>
    <t xml:space="preserve">3111 (план:1200 лв., усвоено:1149 лв.);
</t>
  </si>
  <si>
    <t>4469</t>
  </si>
  <si>
    <t>Здравна служба в с. Певците, Община Карлово</t>
  </si>
  <si>
    <t xml:space="preserve">3113 (план:40000 лв., усвоено:39464 лв.);
</t>
  </si>
  <si>
    <t>Готварска печка за детски ясли, Карлово</t>
  </si>
  <si>
    <t xml:space="preserve">3111 (план:7560 лв., усвоено:7560 лв.);
</t>
  </si>
  <si>
    <t>5524</t>
  </si>
  <si>
    <t>Климатик за Домашен социален патронаж, Карлово</t>
  </si>
  <si>
    <t>5525</t>
  </si>
  <si>
    <t>Климатик за ПК Каравелово, Община Карлово</t>
  </si>
  <si>
    <t>5204</t>
  </si>
  <si>
    <t>придобиване на транспортни средства</t>
  </si>
  <si>
    <t>5561</t>
  </si>
  <si>
    <t>Лек автомобил, Община Карлово</t>
  </si>
  <si>
    <t xml:space="preserve">3111 (план:77000 лв., усвоено:76980 лв.);
</t>
  </si>
  <si>
    <t>Виброплоча, Карлово</t>
  </si>
  <si>
    <t>6627</t>
  </si>
  <si>
    <t>Проект за усвояване на пространството между първа и трета клетка на Регионално депо, Карлово</t>
  </si>
  <si>
    <t>Светофарна уредба между ул. Теофан Райнов и ул. Генерал Заимов., Карлово</t>
  </si>
  <si>
    <t xml:space="preserve">3113 (план:14000 лв., усвоено:12500 лв.);
</t>
  </si>
  <si>
    <t>6623</t>
  </si>
  <si>
    <t>Прикачен инвентар към багер /бързосменник, кофа и вилици/, Карлово</t>
  </si>
  <si>
    <t xml:space="preserve">9336 (план:11000 лв., усвоено:10211 лв.);
</t>
  </si>
  <si>
    <t>Багер, Община Карлово</t>
  </si>
  <si>
    <t>6605</t>
  </si>
  <si>
    <t>Станция със сензор за ФПЧ10, ФПЧ2.5, CO, NO2, O3, SO2, температура, относителна влажност и атмосферно налягане, Карлово</t>
  </si>
  <si>
    <t>Беседка, Община Карлово</t>
  </si>
  <si>
    <t>Съдове за разделно събиране на отпадъци, Карлово</t>
  </si>
  <si>
    <t>Детски и фитнес съоръжения, Карлово</t>
  </si>
  <si>
    <t>Фонтан в УПИ-XVI-общ.обслужване с. Розино, Община Карлово</t>
  </si>
  <si>
    <t xml:space="preserve">3113 (план:13000 лв., усвоено:0 лв.);
</t>
  </si>
  <si>
    <t>Водоплътна изгребна яма в УПИ-XV-читалищен дом, кметство и соц.дейности, кв. 11, с. Певците, Община Карлово</t>
  </si>
  <si>
    <t xml:space="preserve">3113 (план:10000 лв., усвоено:9996 лв.);
</t>
  </si>
  <si>
    <t>Контейнер тип 4 куб.м, Карлово</t>
  </si>
  <si>
    <t xml:space="preserve">9336 (план:10200 лв., усвоено:9600 лв.);
</t>
  </si>
  <si>
    <t>Шредер /дробилка/, Карлово</t>
  </si>
  <si>
    <t xml:space="preserve">9336 (план:90000 лв., усвоено:0 лв.);
</t>
  </si>
  <si>
    <t>Специализирана техника за почистване, Карлово</t>
  </si>
  <si>
    <t xml:space="preserve">9336 (план:297000 лв., усвоено:0 лв.);
</t>
  </si>
  <si>
    <t>Специализиран автомобил, Карлово</t>
  </si>
  <si>
    <t xml:space="preserve">9336 (план:36000 лв., усвоено:32400 лв.);
</t>
  </si>
  <si>
    <t>6629</t>
  </si>
  <si>
    <t>Инвестиционен технически проект за обект Реконструкция на съществуващ праг в р. "Бяла река" в с. Куртово, Община Карлово</t>
  </si>
  <si>
    <t xml:space="preserve">3113 (план:12000 лв., усвоено:10800 лв.);
</t>
  </si>
  <si>
    <t>Афишни колони, Карлово</t>
  </si>
  <si>
    <t>7739</t>
  </si>
  <si>
    <t>Компютър за ИМ Клисура, Община Карлово</t>
  </si>
  <si>
    <t>7759</t>
  </si>
  <si>
    <t>Сграда за културна дейност в с. Бегунци, Община Карлово</t>
  </si>
  <si>
    <t>Инвестиционен технически проект за обект: "Сграда за културна дейност" в с. Климент, Карлово</t>
  </si>
  <si>
    <t>7745</t>
  </si>
  <si>
    <t>Закупуване на хладилна камера за Гробищен парк гр. Карлово, Карлово</t>
  </si>
  <si>
    <t>Закупуване на генератор за електрически ток за Гробищен парк, гр. Карлово, Карлово</t>
  </si>
  <si>
    <t>7752</t>
  </si>
  <si>
    <t>Климатик за библиотека, Карлово</t>
  </si>
  <si>
    <t>Билборд, Карлово</t>
  </si>
  <si>
    <t xml:space="preserve">98 (план:2400 лв., усвоено:960 лв.);
</t>
  </si>
  <si>
    <t>7713</t>
  </si>
  <si>
    <t>Смит машина раменна преса с лост олимпийски за СУ Васил Левски, Карлово</t>
  </si>
  <si>
    <t xml:space="preserve">3111 (план:1830 лв., усвоено:1830 лв.);
</t>
  </si>
  <si>
    <t>Мартенска украса - Пижо и Пенда, Община Карлово</t>
  </si>
  <si>
    <t>Великденска украса - три броя яйца и кошница, Карлово</t>
  </si>
  <si>
    <t>Аудиопейка, Карлово</t>
  </si>
  <si>
    <t xml:space="preserve">98 (план:4800 лв., усвоено:1920 лв.);
</t>
  </si>
  <si>
    <t>8898</t>
  </si>
  <si>
    <t>Преносими компютри по проект, Карлово</t>
  </si>
  <si>
    <t xml:space="preserve">42 (план:3558 лв., усвоено:3558 лв.);
</t>
  </si>
  <si>
    <t>8849</t>
  </si>
  <si>
    <t>Паркомат, Карлово</t>
  </si>
  <si>
    <t>Климатична система по проект, Карлово</t>
  </si>
  <si>
    <t xml:space="preserve">42 (план:1666 лв., усвоено:1666 лв.);
</t>
  </si>
  <si>
    <t>Автобусни спирки, Карлово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</si>
  <si>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</si>
  <si>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</si>
  <si>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</si>
  <si>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</si>
  <si>
    <t>Системен софтуер IRIS Entrée - Concurrent Users - Санта, Карлово</t>
  </si>
  <si>
    <t>5309</t>
  </si>
  <si>
    <t>придобиване на други нематериални дълготрайни активи</t>
  </si>
  <si>
    <t>6601</t>
  </si>
  <si>
    <t>Общ устройствен план на община Карлово, Карлово</t>
  </si>
  <si>
    <t>Оцифряване на регулационния план на гр. Карлово и кв. Сушица, Карлово</t>
  </si>
  <si>
    <t>5400</t>
  </si>
  <si>
    <t>Придобиване на земя</t>
  </si>
  <si>
    <t>5500</t>
  </si>
  <si>
    <t>Капиталови трансфери</t>
  </si>
  <si>
    <t>6100</t>
  </si>
  <si>
    <t>Трансфери между бюджети (нето)</t>
  </si>
  <si>
    <t>7400</t>
  </si>
  <si>
    <t>Получени/предоставени временни безлихвени заеми от/за ЦБ (нето)</t>
  </si>
  <si>
    <t>8300</t>
  </si>
  <si>
    <t>Заеми от банки и други лица в страната - нето (+/-)</t>
  </si>
  <si>
    <t>9300</t>
  </si>
  <si>
    <t>Друго финансиране - нето(+/-)</t>
  </si>
  <si>
    <t>Изготвил: Ваня Лилова, Началник отдел "ФСД"</t>
  </si>
  <si>
    <t>Главен счетоводител: Атанас Кузманов, Главен счетоводител</t>
  </si>
  <si>
    <t>(име, фамилия, длъжност)</t>
  </si>
  <si>
    <t>(име, фамилия)</t>
  </si>
  <si>
    <t>Тел. за контакт: 033554545</t>
  </si>
  <si>
    <t>Тел. за контакт: 033554514</t>
  </si>
  <si>
    <t>email: vtlilova@abv.bg</t>
  </si>
  <si>
    <t>email: akuzmanov@karlovo.bg</t>
  </si>
  <si>
    <t>Съгласувал: Павлена Станева, Началник отдел ттдел "СМСТИ"</t>
  </si>
  <si>
    <t>Ръководител: Емил Кабаиванов, Кмет</t>
  </si>
  <si>
    <t>(име, фамилия, длъжност в звеното по чл. 5, ал.6 от Закона за устройство на територията)</t>
  </si>
  <si>
    <t>Тел. за контакт: 033554564</t>
  </si>
  <si>
    <t>Тел. за контакт: 033554507</t>
  </si>
  <si>
    <t>email: inasta@abv.bg</t>
  </si>
  <si>
    <t>email: obshtina@karlovo.bg</t>
  </si>
  <si>
    <t>дата</t>
  </si>
  <si>
    <t xml:space="preserve">Второстепенен разпоредител: </t>
  </si>
  <si>
    <t>Община Карлово</t>
  </si>
  <si>
    <t>Разлика
2023</t>
  </si>
  <si>
    <t>Преходен остатък от 2023</t>
  </si>
  <si>
    <t>ПМС</t>
  </si>
  <si>
    <t>Капиталова
субсидия</t>
  </si>
  <si>
    <t>Собствени</t>
  </si>
  <si>
    <t>Общо</t>
  </si>
  <si>
    <t>Други</t>
  </si>
  <si>
    <t>Преустройство на част от здравна служба с.Розино в Участък Розино към РУМВР-Карлово, Община Карлово - завършен обект</t>
  </si>
  <si>
    <t>Основен ремонт на ул. "23-та" в с. Христо Даново, Община Карлово - завършен обект</t>
  </si>
  <si>
    <t>Инвестиционен технически проект за обект: "Сграда за културна дейност" в с. Климент, Карлово / по договор 1000 лв. авторски надзор/</t>
  </si>
  <si>
    <t>Инвестиционен технически проект за обект Реконструкция на съществуващ праг в р. "Бяла река" в с. Куртово, Община Карлово / по договор авторски надзор 1200 лв./</t>
  </si>
  <si>
    <t xml:space="preserve">Други
отчисления;
ДДС
</t>
  </si>
  <si>
    <t>Контрола</t>
  </si>
  <si>
    <t>Капиталова</t>
  </si>
  <si>
    <t>Натурален
показател</t>
  </si>
  <si>
    <t>7451.36 кв.м.</t>
  </si>
  <si>
    <t>10810.60 кв.м.</t>
  </si>
  <si>
    <t>7822 кв.м.</t>
  </si>
  <si>
    <t>линейни метри</t>
  </si>
  <si>
    <t>кв.м.</t>
  </si>
  <si>
    <t>186 кв.м.</t>
  </si>
  <si>
    <t>239.40кв.м.</t>
  </si>
  <si>
    <t>167.85 кв.м.</t>
  </si>
  <si>
    <t>по договори
да равня</t>
  </si>
  <si>
    <t>закрити
обекти/
за връщане</t>
  </si>
  <si>
    <t>налични средства по банковата сметка на общината по усвоен кредит</t>
  </si>
  <si>
    <t>по обектете</t>
  </si>
  <si>
    <t>за други разходи</t>
  </si>
  <si>
    <t>Уточнен план   /к.6 = к.9 + к.12 + к.14 + к.17 + к.20/
2023</t>
  </si>
  <si>
    <t>Усвоено към  отчетния период    /к.7 = к.10 + к.13 + к.15 + к.18 + к.21/
2023</t>
  </si>
  <si>
    <t>Преходен остатък от 2023 за Бюджет 2024</t>
  </si>
  <si>
    <t xml:space="preserve">                                                           </t>
  </si>
  <si>
    <t>капиталова
приключили обекти</t>
  </si>
  <si>
    <t>други</t>
  </si>
  <si>
    <t>собствени
приключили обекти</t>
  </si>
  <si>
    <t>Приложение № 7</t>
  </si>
  <si>
    <t xml:space="preserve"> Източници на финансиране, в т.ч.</t>
  </si>
  <si>
    <t>Преходен остатък
от 2022</t>
  </si>
  <si>
    <t>капиталова субсидия</t>
  </si>
  <si>
    <t>други+д.д.</t>
  </si>
  <si>
    <t>Реконструкция на съществуващ праг в р. "Бяла река" в с. Куртово, Община Карлово</t>
  </si>
  <si>
    <t>Компютри  ИМ клисура</t>
  </si>
  <si>
    <t>РАЗЧЕТ ЗА ФИНАНСИРАНЕ НА КАПИТАЛОВИТЕ РАЗХОДИ 2024Г.</t>
  </si>
  <si>
    <t>Общо
2023</t>
  </si>
  <si>
    <t xml:space="preserve"> 2024 г.</t>
  </si>
  <si>
    <t>целеви /ПМС и др. трансфери/</t>
  </si>
  <si>
    <t>Надстройка на административна сграда на Община Карлово в УПИ I-община и търговия , кв. 71 по плана на гр. Карлово</t>
  </si>
  <si>
    <t>2024-2025</t>
  </si>
  <si>
    <t>Инвестиционен технически проект за Благоустрояване на урегулиран поземлен имот I в кв. 124 по плана на гр. Карлово, община Карлово</t>
  </si>
  <si>
    <t>Инвестиционен технически проект за Благоустрояване на урегулиран поземлен имот IХ–жил.комплекс в кв. 122 по плана на гр. Карлово, община Карлово</t>
  </si>
  <si>
    <t>Инвестиционен технически проект за обект: Основен ремонт на ул. "Елена и Димитър Мутеви" в гр. Калофер, община Карлово</t>
  </si>
  <si>
    <t>Основен ремонт настилка на улица "5-та" в с. Розино, Община Карлово</t>
  </si>
  <si>
    <t>Основен ремонт на ул. "10-та" в с. Дъбене, община Карлово</t>
  </si>
  <si>
    <t>Основен ремонт на ул. "1-ва" в с. Пролом, община Карлово</t>
  </si>
  <si>
    <t>Основен ремонт настилка на ул. "21-ва" в с. Соколица, община Карлово</t>
  </si>
  <si>
    <t>Основен ремонт на ул. "Възраждане" в гр. Баня, община Карлово</t>
  </si>
  <si>
    <t>Основен ремонт настилка на ул. "Тодор Митов" в с. Горни Домлян, община Карлово</t>
  </si>
  <si>
    <t>Основен ремонт настилка на част от ул. "17-та" в с.Иганово, община Карлово</t>
  </si>
  <si>
    <t>Основен ремонт на ул. "1-ва" в с. Войнягово, община Карлово</t>
  </si>
  <si>
    <t>Основен ремонт настилка на ул. "6-та" в с. Домлян, община Карлово</t>
  </si>
  <si>
    <t>Основен ремонт настилка на ул. "17-та" в с. Христо Даново, община Карлово</t>
  </si>
  <si>
    <t>Основен ремонт настилки на ул. "Димитър Лазаров" в град Карлово</t>
  </si>
  <si>
    <t>Основен ремонт настилка на ул."4-та" в с. Московец, община Карлово</t>
  </si>
  <si>
    <t>Основен ремонт настилка на ул."5-та" в с. Кърнаре, община Карлово</t>
  </si>
  <si>
    <t>Основен ремонт настилка на ул."7-ма" в с. Кърнаре, община Карлово</t>
  </si>
  <si>
    <t>Идеен проект за реконструкция и модернизация на Народно читалище „Христо Ботев – 1869 г." в гр. Калофер“</t>
  </si>
  <si>
    <t>Идеен проект за реконструкция и модернизация на Народно читалище "Васил Левски - 1861 г." в гр. Карлово“</t>
  </si>
  <si>
    <t>Идеен проект за реконструкция и преустройство на училищна сграда и работилница за Исторически музей и благоустройство за експозиция на открито в гр. Калофер“</t>
  </si>
  <si>
    <t>Идеен проект за Изграждане на Пречиствателна станция за отпадни води и довеждащ колектор в гр. Калофер, община Карлово</t>
  </si>
  <si>
    <t>2024-2024</t>
  </si>
  <si>
    <t>ддс</t>
  </si>
  <si>
    <t>Възстановяване на мост на ул. 21-ва над дере Селска река, с. Богдан, Община Карлово</t>
  </si>
  <si>
    <t>Възстановяване на мост на ул. 7-ма над дере Селска река, 
с. Богдан, Община Карлово</t>
  </si>
  <si>
    <t>Възстановяване на мост на ул. 24-та над дере Селска река, 
с. Богдан, Община Карлово</t>
  </si>
  <si>
    <t>Възстановяване на мост на централен площад над дере Селска река, с. Богдан, Община Карлово</t>
  </si>
  <si>
    <t>Възстановяване на мост при ул. 12-та, към гробищен парк, 
с. Слатина, Община Карлово</t>
  </si>
  <si>
    <t>Възстановяване на мост на общински път при ул. 1-ва, при влизане в с. Слатина, Община Карлово</t>
  </si>
  <si>
    <t>Подпорна стена на ул."2-ра" в с. Мраченик, община Карлово</t>
  </si>
  <si>
    <t>кредит</t>
  </si>
  <si>
    <t>трансформирана</t>
  </si>
  <si>
    <t>Основен ремонт на път PDV 1072: /I - 6, Карлово - Калофер/ - Карлово, кв. Сушица, Община Карлово - I етап (ул. "Стара планина")</t>
  </si>
  <si>
    <t>Подземни контенери</t>
  </si>
  <si>
    <t>Компютър за кметство Калофер</t>
  </si>
  <si>
    <t>Климатик за кметство Калофер</t>
  </si>
  <si>
    <t>Компютър за кметство Климент</t>
  </si>
  <si>
    <t>Компютър за ОДЯ Ана Кузманова</t>
  </si>
  <si>
    <t>Компютър</t>
  </si>
  <si>
    <t>Лек автомобил</t>
  </si>
  <si>
    <t>Моторна косачка</t>
  </si>
  <si>
    <t>Климатик за ГХГ</t>
  </si>
  <si>
    <t>Климатик за Общинска библиотека</t>
  </si>
  <si>
    <t>Климатици за общинска администрация</t>
  </si>
  <si>
    <t>Багер за нуждите на обреден дом</t>
  </si>
  <si>
    <t>Географска информационна система</t>
  </si>
  <si>
    <r>
      <t xml:space="preserve">Системата за кадастър на населени места </t>
    </r>
    <r>
      <rPr>
        <i/>
        <sz val="11"/>
        <color indexed="8"/>
        <rFont val="Calibri"/>
        <family val="2"/>
        <scheme val="minor"/>
      </rPr>
      <t>MKAD</t>
    </r>
  </si>
  <si>
    <t>Паркомат</t>
  </si>
  <si>
    <t>Статуя Кошница с рози</t>
  </si>
  <si>
    <t xml:space="preserve">Програмен продукт </t>
  </si>
  <si>
    <t>Компютри за ГХГ</t>
  </si>
  <si>
    <t xml:space="preserve"> за ОДЯ Ана Кузманова</t>
  </si>
  <si>
    <t>Основен ремонт настилка на ул. "6-та" в с. Христо Даново, община Карлово</t>
  </si>
  <si>
    <t>Проект за възстановяване на мост на  ул. "Махала Чамкория", над дере Селска река в
с. Богдан, Община Карлово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</si>
</sst>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\ ##0"/>
  </numFmts>
  <fonts count="15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5"/>
      <name val="Calibri"/>
    </font>
    <font>
      <b/>
      <sz val="11"/>
      <name val="Calibri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7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7" borderId="0" xfId="0" applyFont="1" applyFill="1"/>
    <xf numFmtId="0" fontId="7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164" fontId="7" fillId="6" borderId="3" xfId="0" applyNumberFormat="1" applyFont="1" applyFill="1" applyBorder="1" applyAlignment="1">
      <alignment wrapText="1"/>
    </xf>
    <xf numFmtId="164" fontId="7" fillId="3" borderId="3" xfId="0" applyNumberFormat="1" applyFont="1" applyFill="1" applyBorder="1" applyAlignment="1">
      <alignment wrapText="1"/>
    </xf>
    <xf numFmtId="164" fontId="7" fillId="5" borderId="3" xfId="0" applyNumberFormat="1" applyFont="1" applyFill="1" applyBorder="1" applyAlignment="1">
      <alignment wrapText="1"/>
    </xf>
    <xf numFmtId="164" fontId="7" fillId="2" borderId="3" xfId="0" applyNumberFormat="1" applyFont="1" applyFill="1" applyBorder="1" applyAlignment="1">
      <alignment wrapText="1"/>
    </xf>
    <xf numFmtId="164" fontId="6" fillId="0" borderId="3" xfId="0" applyNumberFormat="1" applyFont="1" applyBorder="1"/>
    <xf numFmtId="0" fontId="6" fillId="0" borderId="3" xfId="0" applyFont="1" applyBorder="1" applyAlignment="1">
      <alignment wrapText="1"/>
    </xf>
    <xf numFmtId="164" fontId="6" fillId="9" borderId="3" xfId="0" applyNumberFormat="1" applyFont="1" applyFill="1" applyBorder="1"/>
    <xf numFmtId="164" fontId="9" fillId="0" borderId="3" xfId="0" applyNumberFormat="1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9" fillId="0" borderId="0" xfId="0" applyFont="1"/>
    <xf numFmtId="164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0" xfId="0" applyFont="1"/>
    <xf numFmtId="164" fontId="8" fillId="9" borderId="3" xfId="0" applyNumberFormat="1" applyFont="1" applyFill="1" applyBorder="1"/>
    <xf numFmtId="164" fontId="9" fillId="9" borderId="3" xfId="0" applyNumberFormat="1" applyFont="1" applyFill="1" applyBorder="1"/>
    <xf numFmtId="0" fontId="9" fillId="9" borderId="3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164" fontId="6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6" fillId="9" borderId="3" xfId="0" applyFont="1" applyFill="1" applyBorder="1" applyAlignment="1">
      <alignment wrapText="1"/>
    </xf>
    <xf numFmtId="0" fontId="6" fillId="9" borderId="3" xfId="0" applyFont="1" applyFill="1" applyBorder="1"/>
    <xf numFmtId="0" fontId="6" fillId="9" borderId="0" xfId="0" applyFont="1" applyFill="1"/>
    <xf numFmtId="164" fontId="6" fillId="9" borderId="0" xfId="0" applyNumberFormat="1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/>
    <xf numFmtId="0" fontId="7" fillId="0" borderId="3" xfId="0" applyFont="1" applyBorder="1"/>
    <xf numFmtId="3" fontId="7" fillId="0" borderId="13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6" borderId="6" xfId="0" applyNumberFormat="1" applyFont="1" applyFill="1" applyBorder="1" applyAlignment="1">
      <alignment wrapText="1"/>
    </xf>
    <xf numFmtId="164" fontId="7" fillId="6" borderId="6" xfId="0" applyNumberFormat="1" applyFont="1" applyFill="1" applyBorder="1" applyAlignment="1">
      <alignment horizontal="center" wrapText="1"/>
    </xf>
    <xf numFmtId="164" fontId="8" fillId="0" borderId="0" xfId="0" applyNumberFormat="1" applyFont="1"/>
    <xf numFmtId="164" fontId="7" fillId="9" borderId="3" xfId="0" applyNumberFormat="1" applyFont="1" applyFill="1" applyBorder="1" applyAlignment="1">
      <alignment wrapText="1"/>
    </xf>
    <xf numFmtId="164" fontId="7" fillId="9" borderId="3" xfId="0" applyNumberFormat="1" applyFont="1" applyFill="1" applyBorder="1" applyAlignment="1">
      <alignment horizontal="center" wrapText="1"/>
    </xf>
    <xf numFmtId="164" fontId="7" fillId="5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/>
    <xf numFmtId="164" fontId="7" fillId="0" borderId="3" xfId="0" applyNumberFormat="1" applyFont="1" applyFill="1" applyBorder="1"/>
    <xf numFmtId="0" fontId="8" fillId="0" borderId="3" xfId="0" applyFont="1" applyFill="1" applyBorder="1"/>
    <xf numFmtId="164" fontId="8" fillId="0" borderId="0" xfId="0" applyNumberFormat="1" applyFont="1" applyFill="1"/>
    <xf numFmtId="164" fontId="7" fillId="0" borderId="3" xfId="0" applyNumberFormat="1" applyFont="1" applyBorder="1"/>
    <xf numFmtId="164" fontId="8" fillId="0" borderId="3" xfId="0" applyNumberFormat="1" applyFont="1" applyBorder="1" applyAlignment="1">
      <alignment horizontal="center"/>
    </xf>
    <xf numFmtId="164" fontId="8" fillId="0" borderId="12" xfId="0" applyNumberFormat="1" applyFont="1" applyBorder="1"/>
    <xf numFmtId="164" fontId="7" fillId="5" borderId="12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3" fontId="8" fillId="0" borderId="3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164" fontId="6" fillId="0" borderId="3" xfId="0" applyNumberFormat="1" applyFont="1" applyFill="1" applyBorder="1"/>
    <xf numFmtId="0" fontId="6" fillId="0" borderId="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/>
    </xf>
    <xf numFmtId="0" fontId="8" fillId="10" borderId="0" xfId="0" applyFont="1" applyFill="1"/>
    <xf numFmtId="0" fontId="8" fillId="10" borderId="0" xfId="0" applyFont="1" applyFill="1" applyBorder="1"/>
    <xf numFmtId="164" fontId="8" fillId="11" borderId="3" xfId="0" applyNumberFormat="1" applyFont="1" applyFill="1" applyBorder="1"/>
    <xf numFmtId="164" fontId="7" fillId="11" borderId="3" xfId="0" applyNumberFormat="1" applyFont="1" applyFill="1" applyBorder="1"/>
    <xf numFmtId="0" fontId="8" fillId="11" borderId="3" xfId="0" applyFont="1" applyFill="1" applyBorder="1"/>
    <xf numFmtId="0" fontId="8" fillId="11" borderId="0" xfId="0" applyFont="1" applyFill="1"/>
    <xf numFmtId="0" fontId="8" fillId="11" borderId="0" xfId="0" applyFont="1" applyFill="1" applyBorder="1"/>
    <xf numFmtId="3" fontId="8" fillId="11" borderId="0" xfId="0" applyNumberFormat="1" applyFont="1" applyFill="1" applyBorder="1"/>
    <xf numFmtId="3" fontId="8" fillId="0" borderId="0" xfId="0" applyNumberFormat="1" applyFont="1" applyBorder="1"/>
    <xf numFmtId="3" fontId="8" fillId="0" borderId="0" xfId="0" applyNumberFormat="1" applyFont="1" applyAlignment="1">
      <alignment wrapText="1"/>
    </xf>
    <xf numFmtId="3" fontId="8" fillId="0" borderId="3" xfId="0" applyNumberFormat="1" applyFont="1" applyFill="1" applyBorder="1"/>
    <xf numFmtId="164" fontId="8" fillId="0" borderId="3" xfId="0" applyNumberFormat="1" applyFont="1" applyFill="1" applyBorder="1" applyAlignment="1">
      <alignment horizontal="center"/>
    </xf>
    <xf numFmtId="3" fontId="8" fillId="0" borderId="0" xfId="0" applyNumberFormat="1" applyFont="1"/>
    <xf numFmtId="164" fontId="7" fillId="3" borderId="3" xfId="0" applyNumberFormat="1" applyFont="1" applyFill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/>
    <xf numFmtId="164" fontId="8" fillId="12" borderId="3" xfId="0" applyNumberFormat="1" applyFont="1" applyFill="1" applyBorder="1"/>
    <xf numFmtId="164" fontId="7" fillId="12" borderId="3" xfId="0" applyNumberFormat="1" applyFont="1" applyFill="1" applyBorder="1"/>
    <xf numFmtId="0" fontId="7" fillId="12" borderId="3" xfId="0" applyFont="1" applyFill="1" applyBorder="1"/>
    <xf numFmtId="3" fontId="7" fillId="0" borderId="3" xfId="0" applyNumberFormat="1" applyFont="1" applyFill="1" applyBorder="1"/>
    <xf numFmtId="0" fontId="8" fillId="0" borderId="0" xfId="0" applyFont="1" applyFill="1" applyBorder="1"/>
    <xf numFmtId="164" fontId="7" fillId="13" borderId="3" xfId="0" applyNumberFormat="1" applyFont="1" applyFill="1" applyBorder="1" applyAlignment="1">
      <alignment horizontal="center" wrapText="1"/>
    </xf>
    <xf numFmtId="164" fontId="7" fillId="13" borderId="3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center" wrapText="1"/>
    </xf>
    <xf numFmtId="164" fontId="7" fillId="4" borderId="12" xfId="0" applyNumberFormat="1" applyFont="1" applyFill="1" applyBorder="1" applyAlignment="1">
      <alignment wrapText="1"/>
    </xf>
    <xf numFmtId="164" fontId="7" fillId="4" borderId="3" xfId="0" applyNumberFormat="1" applyFont="1" applyFill="1" applyBorder="1" applyAlignment="1">
      <alignment horizontal="left" wrapText="1"/>
    </xf>
    <xf numFmtId="1" fontId="6" fillId="0" borderId="3" xfId="0" applyNumberFormat="1" applyFont="1" applyBorder="1" applyAlignment="1">
      <alignment horizontal="left"/>
    </xf>
    <xf numFmtId="164" fontId="9" fillId="11" borderId="3" xfId="0" applyNumberFormat="1" applyFont="1" applyFill="1" applyBorder="1"/>
    <xf numFmtId="164" fontId="8" fillId="11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left"/>
    </xf>
    <xf numFmtId="1" fontId="9" fillId="0" borderId="3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164" fontId="10" fillId="0" borderId="3" xfId="0" applyNumberFormat="1" applyFont="1" applyBorder="1"/>
    <xf numFmtId="0" fontId="8" fillId="11" borderId="3" xfId="0" applyFont="1" applyFill="1" applyBorder="1" applyAlignment="1">
      <alignment wrapText="1"/>
    </xf>
    <xf numFmtId="0" fontId="8" fillId="11" borderId="3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64" fontId="6" fillId="0" borderId="12" xfId="0" applyNumberFormat="1" applyFont="1" applyBorder="1"/>
    <xf numFmtId="164" fontId="8" fillId="0" borderId="3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4" fontId="7" fillId="6" borderId="6" xfId="0" applyNumberFormat="1" applyFont="1" applyFill="1" applyBorder="1" applyAlignment="1">
      <alignment horizontal="left" wrapText="1"/>
    </xf>
    <xf numFmtId="164" fontId="7" fillId="9" borderId="3" xfId="0" applyNumberFormat="1" applyFont="1" applyFill="1" applyBorder="1" applyAlignment="1">
      <alignment horizontal="left" wrapText="1"/>
    </xf>
    <xf numFmtId="164" fontId="7" fillId="5" borderId="3" xfId="0" applyNumberFormat="1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 wrapText="1"/>
    </xf>
    <xf numFmtId="164" fontId="7" fillId="3" borderId="3" xfId="0" applyNumberFormat="1" applyFont="1" applyFill="1" applyBorder="1" applyAlignment="1">
      <alignment horizontal="left" wrapText="1"/>
    </xf>
    <xf numFmtId="164" fontId="6" fillId="11" borderId="3" xfId="0" applyNumberFormat="1" applyFont="1" applyFill="1" applyBorder="1"/>
    <xf numFmtId="1" fontId="6" fillId="11" borderId="3" xfId="0" applyNumberFormat="1" applyFont="1" applyFill="1" applyBorder="1" applyAlignment="1">
      <alignment horizontal="left"/>
    </xf>
    <xf numFmtId="164" fontId="8" fillId="11" borderId="3" xfId="0" applyNumberFormat="1" applyFont="1" applyFill="1" applyBorder="1" applyAlignment="1">
      <alignment horizontal="left"/>
    </xf>
    <xf numFmtId="3" fontId="8" fillId="11" borderId="3" xfId="0" applyNumberFormat="1" applyFont="1" applyFill="1" applyBorder="1"/>
    <xf numFmtId="0" fontId="7" fillId="11" borderId="0" xfId="0" applyFont="1" applyFill="1"/>
    <xf numFmtId="0" fontId="8" fillId="11" borderId="0" xfId="0" applyFont="1" applyFill="1" applyAlignment="1">
      <alignment wrapText="1"/>
    </xf>
    <xf numFmtId="3" fontId="8" fillId="11" borderId="0" xfId="0" applyNumberFormat="1" applyFont="1" applyFill="1"/>
    <xf numFmtId="4" fontId="8" fillId="11" borderId="0" xfId="0" applyNumberFormat="1" applyFont="1" applyFill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3"/>
  <sheetViews>
    <sheetView workbookViewId="0">
      <pane xSplit="2" ySplit="9" topLeftCell="G310" activePane="bottomRight" state="frozen"/>
      <selection pane="topRight"/>
      <selection pane="bottomLeft"/>
      <selection pane="bottomRight" activeCell="B311" sqref="B311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11.140625" customWidth="1" collapsed="1"/>
    <col min="6" max="7" width="12.42578125" customWidth="1" collapsed="1"/>
    <col min="8" max="8" width="12.42578125" style="10" customWidth="1"/>
    <col min="9" max="9" width="9.7109375" customWidth="1" collapsed="1"/>
    <col min="10" max="11" width="10.85546875" customWidth="1"/>
    <col min="12" max="12" width="10.85546875" customWidth="1" collapsed="1"/>
    <col min="13" max="13" width="10.85546875" customWidth="1"/>
    <col min="14" max="14" width="9.7109375" customWidth="1" collapsed="1"/>
    <col min="15" max="18" width="11.28515625" customWidth="1"/>
    <col min="19" max="19" width="9.7109375" customWidth="1" collapsed="1"/>
    <col min="20" max="21" width="10.85546875" customWidth="1"/>
    <col min="23" max="24" width="10.5703125" customWidth="1"/>
  </cols>
  <sheetData>
    <row r="2" spans="1:24" ht="17.45" customHeight="1" x14ac:dyDescent="0.3">
      <c r="A2" s="9" t="s">
        <v>0</v>
      </c>
      <c r="B2" s="8" t="s">
        <v>1</v>
      </c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17.45" customHeight="1" x14ac:dyDescent="0.3">
      <c r="A3" s="9" t="s">
        <v>2</v>
      </c>
      <c r="B3" s="8" t="s">
        <v>3</v>
      </c>
      <c r="C3" s="159" t="s">
        <v>5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5" spans="1:24" x14ac:dyDescent="0.25">
      <c r="A5" s="161" t="s">
        <v>6</v>
      </c>
      <c r="B5" s="161" t="s">
        <v>7</v>
      </c>
      <c r="C5" s="161" t="s">
        <v>8</v>
      </c>
      <c r="D5" s="161" t="s">
        <v>9</v>
      </c>
      <c r="E5" s="161" t="s">
        <v>10</v>
      </c>
      <c r="F5" s="161" t="s">
        <v>11</v>
      </c>
      <c r="G5" s="161" t="s">
        <v>12</v>
      </c>
      <c r="H5" s="1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1:24" ht="0.2" customHeight="1" x14ac:dyDescent="0.25">
      <c r="A6" s="161"/>
      <c r="B6" s="161"/>
      <c r="C6" s="161"/>
      <c r="D6" s="161"/>
      <c r="E6" s="161"/>
      <c r="F6" s="161"/>
      <c r="G6" s="161"/>
      <c r="H6" s="11"/>
      <c r="I6" s="161" t="s">
        <v>13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pans="1:24" ht="69.75" customHeight="1" x14ac:dyDescent="0.25">
      <c r="A7" s="161"/>
      <c r="B7" s="161"/>
      <c r="C7" s="161"/>
      <c r="D7" s="161"/>
      <c r="E7" s="161"/>
      <c r="F7" s="161"/>
      <c r="G7" s="161"/>
      <c r="H7" s="11"/>
      <c r="I7" s="161" t="s">
        <v>14</v>
      </c>
      <c r="J7" s="161"/>
      <c r="K7" s="161"/>
      <c r="L7" s="161"/>
      <c r="M7" s="161"/>
      <c r="N7" s="161" t="s">
        <v>15</v>
      </c>
      <c r="O7" s="161"/>
      <c r="P7" s="161"/>
      <c r="Q7" s="161" t="s">
        <v>16</v>
      </c>
      <c r="R7" s="161"/>
      <c r="S7" s="161" t="s">
        <v>17</v>
      </c>
      <c r="T7" s="161"/>
      <c r="U7" s="161"/>
      <c r="V7" s="161" t="s">
        <v>18</v>
      </c>
      <c r="W7" s="161"/>
      <c r="X7" s="161"/>
    </row>
    <row r="8" spans="1:24" ht="99.75" hidden="1" customHeight="1" x14ac:dyDescent="0.25">
      <c r="A8" s="161"/>
      <c r="B8" s="161"/>
      <c r="C8" s="161"/>
      <c r="D8" s="161"/>
      <c r="E8" s="161"/>
      <c r="F8" s="161"/>
      <c r="G8" s="161"/>
      <c r="H8" s="11"/>
      <c r="I8" s="9" t="s">
        <v>19</v>
      </c>
      <c r="J8" s="9" t="s">
        <v>20</v>
      </c>
      <c r="K8" s="9" t="s">
        <v>21</v>
      </c>
      <c r="L8" s="9" t="s">
        <v>22</v>
      </c>
      <c r="M8" s="9" t="s">
        <v>23</v>
      </c>
      <c r="N8" s="9" t="s">
        <v>19</v>
      </c>
      <c r="O8" s="9" t="s">
        <v>20</v>
      </c>
      <c r="P8" s="9" t="s">
        <v>22</v>
      </c>
      <c r="Q8" s="9" t="s">
        <v>20</v>
      </c>
      <c r="R8" s="9" t="s">
        <v>22</v>
      </c>
      <c r="S8" s="9" t="s">
        <v>24</v>
      </c>
      <c r="T8" s="9" t="s">
        <v>20</v>
      </c>
      <c r="U8" s="9" t="s">
        <v>22</v>
      </c>
      <c r="V8" s="9" t="s">
        <v>25</v>
      </c>
      <c r="W8" s="9" t="s">
        <v>20</v>
      </c>
      <c r="X8" s="9" t="s">
        <v>22</v>
      </c>
    </row>
    <row r="9" spans="1:24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1"/>
      <c r="I9" s="9">
        <v>8</v>
      </c>
      <c r="J9" s="9">
        <v>9</v>
      </c>
      <c r="K9" s="9" t="s">
        <v>26</v>
      </c>
      <c r="L9" s="9">
        <v>10</v>
      </c>
      <c r="M9" s="9" t="s">
        <v>27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9">
        <v>21</v>
      </c>
    </row>
    <row r="10" spans="1:24" x14ac:dyDescent="0.25">
      <c r="A10" s="5"/>
      <c r="B10" s="5" t="s">
        <v>28</v>
      </c>
      <c r="C10" s="5"/>
      <c r="D10" s="5">
        <v>83736246</v>
      </c>
      <c r="E10" s="5">
        <v>6421615</v>
      </c>
      <c r="F10" s="5">
        <v>57961418</v>
      </c>
      <c r="G10" s="5">
        <v>38385438</v>
      </c>
      <c r="H10" s="12">
        <f>F10-G10</f>
        <v>19575980</v>
      </c>
      <c r="I10" s="5"/>
      <c r="J10" s="5">
        <v>20707140</v>
      </c>
      <c r="K10" s="5">
        <v>2791200</v>
      </c>
      <c r="L10" s="5">
        <v>11370646</v>
      </c>
      <c r="M10" s="5">
        <v>1161301</v>
      </c>
      <c r="N10" s="5"/>
      <c r="O10" s="5">
        <v>17446428</v>
      </c>
      <c r="P10" s="5">
        <v>11826399</v>
      </c>
      <c r="Q10" s="5">
        <v>1557820</v>
      </c>
      <c r="R10" s="5">
        <v>1011137</v>
      </c>
      <c r="S10" s="5"/>
      <c r="T10" s="5">
        <v>10156182</v>
      </c>
      <c r="U10" s="5">
        <v>7129697</v>
      </c>
      <c r="V10" s="5"/>
      <c r="W10" s="5">
        <v>8093848</v>
      </c>
      <c r="X10" s="5">
        <v>7047559</v>
      </c>
    </row>
    <row r="11" spans="1:24" ht="45" x14ac:dyDescent="0.25">
      <c r="A11" s="1" t="s">
        <v>29</v>
      </c>
      <c r="B11" s="1" t="s">
        <v>30</v>
      </c>
      <c r="C11" s="1"/>
      <c r="D11" s="1">
        <v>58435425</v>
      </c>
      <c r="E11" s="1">
        <v>5605707</v>
      </c>
      <c r="F11" s="1">
        <v>44953214</v>
      </c>
      <c r="G11" s="1">
        <v>30096069</v>
      </c>
      <c r="H11" s="12">
        <f t="shared" ref="H11:H74" si="0">F11-G11</f>
        <v>14857145</v>
      </c>
      <c r="I11" s="1"/>
      <c r="J11" s="1">
        <v>11448778</v>
      </c>
      <c r="K11" s="1">
        <v>2742200</v>
      </c>
      <c r="L11" s="1">
        <v>5104539</v>
      </c>
      <c r="M11" s="1">
        <v>1128005</v>
      </c>
      <c r="N11" s="1"/>
      <c r="O11" s="1">
        <v>15132967</v>
      </c>
      <c r="P11" s="1">
        <v>10617574</v>
      </c>
      <c r="Q11" s="1">
        <v>689218</v>
      </c>
      <c r="R11" s="1">
        <v>368170</v>
      </c>
      <c r="S11" s="1"/>
      <c r="T11" s="1">
        <v>9707820</v>
      </c>
      <c r="U11" s="1">
        <v>7073324</v>
      </c>
      <c r="V11" s="1"/>
      <c r="W11" s="1">
        <v>7974431</v>
      </c>
      <c r="X11" s="1">
        <v>6932462</v>
      </c>
    </row>
    <row r="12" spans="1:24" x14ac:dyDescent="0.25">
      <c r="A12" s="3" t="s">
        <v>31</v>
      </c>
      <c r="B12" s="3" t="s">
        <v>32</v>
      </c>
      <c r="C12" s="3"/>
      <c r="D12" s="3">
        <v>93000</v>
      </c>
      <c r="E12" s="3">
        <v>4500</v>
      </c>
      <c r="F12" s="3">
        <v>9000</v>
      </c>
      <c r="G12" s="3">
        <v>0</v>
      </c>
      <c r="H12" s="12">
        <f t="shared" si="0"/>
        <v>9000</v>
      </c>
      <c r="I12" s="3"/>
      <c r="J12" s="3">
        <v>0</v>
      </c>
      <c r="K12" s="3">
        <v>0</v>
      </c>
      <c r="L12" s="3">
        <v>0</v>
      </c>
      <c r="M12" s="3">
        <v>0</v>
      </c>
      <c r="N12" s="3"/>
      <c r="O12" s="3">
        <v>1000</v>
      </c>
      <c r="P12" s="3">
        <v>0</v>
      </c>
      <c r="Q12" s="3">
        <v>8000</v>
      </c>
      <c r="R12" s="3">
        <v>0</v>
      </c>
      <c r="S12" s="3"/>
      <c r="T12" s="3">
        <v>0</v>
      </c>
      <c r="U12" s="3">
        <v>0</v>
      </c>
      <c r="V12" s="3"/>
      <c r="W12" s="3">
        <v>0</v>
      </c>
      <c r="X12" s="3">
        <v>0</v>
      </c>
    </row>
    <row r="13" spans="1:24" x14ac:dyDescent="0.25">
      <c r="A13" s="4"/>
      <c r="B13" s="4" t="s">
        <v>33</v>
      </c>
      <c r="C13" s="4"/>
      <c r="D13" s="4">
        <v>85000</v>
      </c>
      <c r="E13" s="4">
        <v>4500</v>
      </c>
      <c r="F13" s="4">
        <v>1000</v>
      </c>
      <c r="G13" s="4">
        <v>0</v>
      </c>
      <c r="H13" s="12">
        <f t="shared" si="0"/>
        <v>1000</v>
      </c>
      <c r="I13" s="4"/>
      <c r="J13" s="4">
        <v>0</v>
      </c>
      <c r="K13" s="4">
        <v>0</v>
      </c>
      <c r="L13" s="4">
        <v>0</v>
      </c>
      <c r="M13" s="4">
        <v>0</v>
      </c>
      <c r="N13" s="4"/>
      <c r="O13" s="4">
        <v>1000</v>
      </c>
      <c r="P13" s="4">
        <v>0</v>
      </c>
      <c r="Q13" s="4">
        <v>0</v>
      </c>
      <c r="R13" s="4">
        <v>0</v>
      </c>
      <c r="S13" s="4"/>
      <c r="T13" s="4">
        <v>0</v>
      </c>
      <c r="U13" s="4">
        <v>0</v>
      </c>
      <c r="V13" s="4"/>
      <c r="W13" s="4">
        <v>0</v>
      </c>
      <c r="X13" s="4">
        <v>0</v>
      </c>
    </row>
    <row r="14" spans="1:24" ht="90" x14ac:dyDescent="0.25">
      <c r="A14" s="7" t="s">
        <v>34</v>
      </c>
      <c r="B14" s="6" t="s">
        <v>35</v>
      </c>
      <c r="C14" s="7" t="s">
        <v>36</v>
      </c>
      <c r="D14" s="7">
        <v>85000</v>
      </c>
      <c r="E14" s="7">
        <v>4500</v>
      </c>
      <c r="F14" s="7">
        <v>1000</v>
      </c>
      <c r="G14" s="7">
        <v>0</v>
      </c>
      <c r="H14" s="12">
        <f t="shared" si="0"/>
        <v>1000</v>
      </c>
      <c r="I14" s="7"/>
      <c r="J14" s="7">
        <v>0</v>
      </c>
      <c r="K14" s="7">
        <v>0</v>
      </c>
      <c r="L14" s="7">
        <v>0</v>
      </c>
      <c r="M14" s="7">
        <v>0</v>
      </c>
      <c r="N14" s="7" t="s">
        <v>37</v>
      </c>
      <c r="O14" s="7">
        <v>1000</v>
      </c>
      <c r="P14" s="7">
        <v>0</v>
      </c>
      <c r="Q14" s="7">
        <v>0</v>
      </c>
      <c r="R14" s="7">
        <v>0</v>
      </c>
      <c r="S14" s="7"/>
      <c r="T14" s="7">
        <v>0</v>
      </c>
      <c r="U14" s="7">
        <v>0</v>
      </c>
      <c r="V14" s="7"/>
      <c r="W14" s="7">
        <v>0</v>
      </c>
      <c r="X14" s="7">
        <v>0</v>
      </c>
    </row>
    <row r="15" spans="1:24" x14ac:dyDescent="0.25">
      <c r="A15" s="4"/>
      <c r="B15" s="4" t="s">
        <v>38</v>
      </c>
      <c r="C15" s="4"/>
      <c r="D15" s="4">
        <v>8000</v>
      </c>
      <c r="E15" s="4">
        <v>0</v>
      </c>
      <c r="F15" s="4">
        <v>8000</v>
      </c>
      <c r="G15" s="4">
        <v>0</v>
      </c>
      <c r="H15" s="12">
        <f t="shared" si="0"/>
        <v>8000</v>
      </c>
      <c r="I15" s="4"/>
      <c r="J15" s="4">
        <v>0</v>
      </c>
      <c r="K15" s="4">
        <v>0</v>
      </c>
      <c r="L15" s="4">
        <v>0</v>
      </c>
      <c r="M15" s="4">
        <v>0</v>
      </c>
      <c r="N15" s="4"/>
      <c r="O15" s="4">
        <v>0</v>
      </c>
      <c r="P15" s="4">
        <v>0</v>
      </c>
      <c r="Q15" s="4">
        <v>8000</v>
      </c>
      <c r="R15" s="4">
        <v>0</v>
      </c>
      <c r="S15" s="4"/>
      <c r="T15" s="4">
        <v>0</v>
      </c>
      <c r="U15" s="4">
        <v>0</v>
      </c>
      <c r="V15" s="4"/>
      <c r="W15" s="4">
        <v>0</v>
      </c>
      <c r="X15" s="4">
        <v>0</v>
      </c>
    </row>
    <row r="16" spans="1:24" ht="75" x14ac:dyDescent="0.25">
      <c r="A16" s="7" t="s">
        <v>34</v>
      </c>
      <c r="B16" s="6" t="s">
        <v>39</v>
      </c>
      <c r="C16" s="7" t="s">
        <v>40</v>
      </c>
      <c r="D16" s="7">
        <v>8000</v>
      </c>
      <c r="E16" s="7">
        <v>0</v>
      </c>
      <c r="F16" s="7">
        <v>8000</v>
      </c>
      <c r="G16" s="7">
        <v>0</v>
      </c>
      <c r="H16" s="12">
        <f t="shared" si="0"/>
        <v>8000</v>
      </c>
      <c r="I16" s="7"/>
      <c r="J16" s="7">
        <v>0</v>
      </c>
      <c r="K16" s="7">
        <v>0</v>
      </c>
      <c r="L16" s="7">
        <v>0</v>
      </c>
      <c r="M16" s="7">
        <v>0</v>
      </c>
      <c r="N16" s="7"/>
      <c r="O16" s="7">
        <v>0</v>
      </c>
      <c r="P16" s="7">
        <v>0</v>
      </c>
      <c r="Q16" s="7">
        <v>8000</v>
      </c>
      <c r="R16" s="7">
        <v>0</v>
      </c>
      <c r="S16" s="7"/>
      <c r="T16" s="7">
        <v>0</v>
      </c>
      <c r="U16" s="7">
        <v>0</v>
      </c>
      <c r="V16" s="7"/>
      <c r="W16" s="7">
        <v>0</v>
      </c>
      <c r="X16" s="7">
        <v>0</v>
      </c>
    </row>
    <row r="17" spans="1:24" x14ac:dyDescent="0.25">
      <c r="A17" s="3" t="s">
        <v>41</v>
      </c>
      <c r="B17" s="3" t="s">
        <v>42</v>
      </c>
      <c r="C17" s="3"/>
      <c r="D17" s="3">
        <v>12684466</v>
      </c>
      <c r="E17" s="3">
        <v>0</v>
      </c>
      <c r="F17" s="3">
        <v>6960980</v>
      </c>
      <c r="G17" s="3">
        <v>2925413</v>
      </c>
      <c r="H17" s="12">
        <f t="shared" si="0"/>
        <v>4035567</v>
      </c>
      <c r="I17" s="3"/>
      <c r="J17" s="3">
        <v>355936</v>
      </c>
      <c r="K17" s="3">
        <v>0</v>
      </c>
      <c r="L17" s="3">
        <v>3600</v>
      </c>
      <c r="M17" s="3">
        <v>0</v>
      </c>
      <c r="N17" s="3"/>
      <c r="O17" s="3">
        <v>6605044</v>
      </c>
      <c r="P17" s="3">
        <v>2921813</v>
      </c>
      <c r="Q17" s="3">
        <v>0</v>
      </c>
      <c r="R17" s="3">
        <v>0</v>
      </c>
      <c r="S17" s="3"/>
      <c r="T17" s="3">
        <v>0</v>
      </c>
      <c r="U17" s="3">
        <v>0</v>
      </c>
      <c r="V17" s="3"/>
      <c r="W17" s="3">
        <v>0</v>
      </c>
      <c r="X17" s="3">
        <v>0</v>
      </c>
    </row>
    <row r="18" spans="1:24" x14ac:dyDescent="0.25">
      <c r="A18" s="4"/>
      <c r="B18" s="4" t="s">
        <v>33</v>
      </c>
      <c r="C18" s="4"/>
      <c r="D18" s="4">
        <v>5162094</v>
      </c>
      <c r="E18" s="4">
        <v>0</v>
      </c>
      <c r="F18" s="4">
        <v>2400183</v>
      </c>
      <c r="G18" s="4">
        <v>3600</v>
      </c>
      <c r="H18" s="12">
        <f t="shared" si="0"/>
        <v>2396583</v>
      </c>
      <c r="I18" s="4"/>
      <c r="J18" s="4">
        <v>355936</v>
      </c>
      <c r="K18" s="4">
        <v>0</v>
      </c>
      <c r="L18" s="4">
        <v>3600</v>
      </c>
      <c r="M18" s="4">
        <v>0</v>
      </c>
      <c r="N18" s="4"/>
      <c r="O18" s="4">
        <v>2044247</v>
      </c>
      <c r="P18" s="4">
        <v>0</v>
      </c>
      <c r="Q18" s="4">
        <v>0</v>
      </c>
      <c r="R18" s="4">
        <v>0</v>
      </c>
      <c r="S18" s="4"/>
      <c r="T18" s="4">
        <v>0</v>
      </c>
      <c r="U18" s="4">
        <v>0</v>
      </c>
      <c r="V18" s="4"/>
      <c r="W18" s="4">
        <v>0</v>
      </c>
      <c r="X18" s="4">
        <v>0</v>
      </c>
    </row>
    <row r="19" spans="1:24" ht="30" x14ac:dyDescent="0.25">
      <c r="A19" s="7" t="s">
        <v>43</v>
      </c>
      <c r="B19" s="6" t="s">
        <v>44</v>
      </c>
      <c r="C19" s="7" t="s">
        <v>40</v>
      </c>
      <c r="D19" s="7">
        <v>1186453</v>
      </c>
      <c r="E19" s="7">
        <v>0</v>
      </c>
      <c r="F19" s="7">
        <v>355936</v>
      </c>
      <c r="G19" s="7">
        <v>3600</v>
      </c>
      <c r="H19" s="12">
        <f t="shared" si="0"/>
        <v>352336</v>
      </c>
      <c r="I19" s="7" t="s">
        <v>45</v>
      </c>
      <c r="J19" s="7">
        <v>355936</v>
      </c>
      <c r="K19" s="7">
        <v>0</v>
      </c>
      <c r="L19" s="7">
        <v>3600</v>
      </c>
      <c r="M19" s="7">
        <v>0</v>
      </c>
      <c r="N19" s="7"/>
      <c r="O19" s="7">
        <v>0</v>
      </c>
      <c r="P19" s="7">
        <v>0</v>
      </c>
      <c r="Q19" s="7">
        <v>0</v>
      </c>
      <c r="R19" s="7">
        <v>0</v>
      </c>
      <c r="S19" s="7"/>
      <c r="T19" s="7">
        <v>0</v>
      </c>
      <c r="U19" s="7">
        <v>0</v>
      </c>
      <c r="V19" s="7"/>
      <c r="W19" s="7">
        <v>0</v>
      </c>
      <c r="X19" s="7">
        <v>0</v>
      </c>
    </row>
    <row r="20" spans="1:24" ht="75" x14ac:dyDescent="0.25">
      <c r="A20" s="7" t="s">
        <v>43</v>
      </c>
      <c r="B20" s="6" t="s">
        <v>46</v>
      </c>
      <c r="C20" s="7" t="s">
        <v>47</v>
      </c>
      <c r="D20" s="7">
        <v>112857</v>
      </c>
      <c r="E20" s="7">
        <v>0</v>
      </c>
      <c r="F20" s="7">
        <v>112857</v>
      </c>
      <c r="G20" s="7">
        <v>0</v>
      </c>
      <c r="H20" s="12">
        <f t="shared" si="0"/>
        <v>112857</v>
      </c>
      <c r="I20" s="7"/>
      <c r="J20" s="7">
        <v>0</v>
      </c>
      <c r="K20" s="7">
        <v>0</v>
      </c>
      <c r="L20" s="7">
        <v>0</v>
      </c>
      <c r="M20" s="7">
        <v>0</v>
      </c>
      <c r="N20" s="7" t="s">
        <v>48</v>
      </c>
      <c r="O20" s="7">
        <v>112857</v>
      </c>
      <c r="P20" s="7">
        <v>0</v>
      </c>
      <c r="Q20" s="7">
        <v>0</v>
      </c>
      <c r="R20" s="7">
        <v>0</v>
      </c>
      <c r="S20" s="7"/>
      <c r="T20" s="7">
        <v>0</v>
      </c>
      <c r="U20" s="7">
        <v>0</v>
      </c>
      <c r="V20" s="7"/>
      <c r="W20" s="7">
        <v>0</v>
      </c>
      <c r="X20" s="7">
        <v>0</v>
      </c>
    </row>
    <row r="21" spans="1:24" ht="30" x14ac:dyDescent="0.25">
      <c r="A21" s="7" t="s">
        <v>43</v>
      </c>
      <c r="B21" s="6" t="s">
        <v>49</v>
      </c>
      <c r="C21" s="7" t="s">
        <v>47</v>
      </c>
      <c r="D21" s="7">
        <v>3862784</v>
      </c>
      <c r="E21" s="7">
        <v>0</v>
      </c>
      <c r="F21" s="7">
        <v>1931390</v>
      </c>
      <c r="G21" s="7">
        <v>0</v>
      </c>
      <c r="H21" s="12">
        <f t="shared" si="0"/>
        <v>1931390</v>
      </c>
      <c r="I21" s="7"/>
      <c r="J21" s="7">
        <v>0</v>
      </c>
      <c r="K21" s="7">
        <v>0</v>
      </c>
      <c r="L21" s="7">
        <v>0</v>
      </c>
      <c r="M21" s="7">
        <v>0</v>
      </c>
      <c r="N21" s="7" t="s">
        <v>50</v>
      </c>
      <c r="O21" s="7">
        <v>1931390</v>
      </c>
      <c r="P21" s="7">
        <v>0</v>
      </c>
      <c r="Q21" s="7">
        <v>0</v>
      </c>
      <c r="R21" s="7">
        <v>0</v>
      </c>
      <c r="S21" s="7"/>
      <c r="T21" s="7">
        <v>0</v>
      </c>
      <c r="U21" s="7">
        <v>0</v>
      </c>
      <c r="V21" s="7"/>
      <c r="W21" s="7">
        <v>0</v>
      </c>
      <c r="X21" s="7">
        <v>0</v>
      </c>
    </row>
    <row r="22" spans="1:24" x14ac:dyDescent="0.25">
      <c r="A22" s="4"/>
      <c r="B22" s="4" t="s">
        <v>51</v>
      </c>
      <c r="C22" s="4"/>
      <c r="D22" s="4">
        <v>7522372</v>
      </c>
      <c r="E22" s="4">
        <v>0</v>
      </c>
      <c r="F22" s="4">
        <v>4560797</v>
      </c>
      <c r="G22" s="4">
        <v>2921813</v>
      </c>
      <c r="H22" s="12">
        <f t="shared" si="0"/>
        <v>1638984</v>
      </c>
      <c r="I22" s="4"/>
      <c r="J22" s="4">
        <v>0</v>
      </c>
      <c r="K22" s="4">
        <v>0</v>
      </c>
      <c r="L22" s="4">
        <v>0</v>
      </c>
      <c r="M22" s="4">
        <v>0</v>
      </c>
      <c r="N22" s="4"/>
      <c r="O22" s="4">
        <v>4560797</v>
      </c>
      <c r="P22" s="4">
        <v>2921813</v>
      </c>
      <c r="Q22" s="4">
        <v>0</v>
      </c>
      <c r="R22" s="4">
        <v>0</v>
      </c>
      <c r="S22" s="4"/>
      <c r="T22" s="4">
        <v>0</v>
      </c>
      <c r="U22" s="4">
        <v>0</v>
      </c>
      <c r="V22" s="4"/>
      <c r="W22" s="4">
        <v>0</v>
      </c>
      <c r="X22" s="4">
        <v>0</v>
      </c>
    </row>
    <row r="23" spans="1:24" ht="30" x14ac:dyDescent="0.25">
      <c r="A23" s="7" t="s">
        <v>43</v>
      </c>
      <c r="B23" s="6" t="s">
        <v>52</v>
      </c>
      <c r="C23" s="7" t="s">
        <v>47</v>
      </c>
      <c r="D23" s="7">
        <v>1916081</v>
      </c>
      <c r="E23" s="7">
        <v>0</v>
      </c>
      <c r="F23" s="7">
        <v>908040</v>
      </c>
      <c r="G23" s="7">
        <v>70422</v>
      </c>
      <c r="H23" s="12">
        <f t="shared" si="0"/>
        <v>837618</v>
      </c>
      <c r="I23" s="7"/>
      <c r="J23" s="7">
        <v>0</v>
      </c>
      <c r="K23" s="7">
        <v>0</v>
      </c>
      <c r="L23" s="7">
        <v>0</v>
      </c>
      <c r="M23" s="7">
        <v>0</v>
      </c>
      <c r="N23" s="7" t="s">
        <v>53</v>
      </c>
      <c r="O23" s="7">
        <v>908040</v>
      </c>
      <c r="P23" s="7">
        <v>70422</v>
      </c>
      <c r="Q23" s="7">
        <v>0</v>
      </c>
      <c r="R23" s="7">
        <v>0</v>
      </c>
      <c r="S23" s="7"/>
      <c r="T23" s="7">
        <v>0</v>
      </c>
      <c r="U23" s="7">
        <v>0</v>
      </c>
      <c r="V23" s="7"/>
      <c r="W23" s="7">
        <v>0</v>
      </c>
      <c r="X23" s="7">
        <v>0</v>
      </c>
    </row>
    <row r="24" spans="1:24" ht="30" x14ac:dyDescent="0.25">
      <c r="A24" s="7" t="s">
        <v>43</v>
      </c>
      <c r="B24" s="6" t="s">
        <v>54</v>
      </c>
      <c r="C24" s="7" t="s">
        <v>47</v>
      </c>
      <c r="D24" s="7">
        <v>1325444</v>
      </c>
      <c r="E24" s="7">
        <v>0</v>
      </c>
      <c r="F24" s="7">
        <v>1325444</v>
      </c>
      <c r="G24" s="7">
        <v>551681</v>
      </c>
      <c r="H24" s="12">
        <f t="shared" si="0"/>
        <v>773763</v>
      </c>
      <c r="I24" s="7"/>
      <c r="J24" s="7">
        <v>0</v>
      </c>
      <c r="K24" s="7">
        <v>0</v>
      </c>
      <c r="L24" s="7">
        <v>0</v>
      </c>
      <c r="M24" s="7">
        <v>0</v>
      </c>
      <c r="N24" s="7" t="s">
        <v>55</v>
      </c>
      <c r="O24" s="7">
        <v>1325444</v>
      </c>
      <c r="P24" s="7">
        <v>551681</v>
      </c>
      <c r="Q24" s="7">
        <v>0</v>
      </c>
      <c r="R24" s="7">
        <v>0</v>
      </c>
      <c r="S24" s="7"/>
      <c r="T24" s="7">
        <v>0</v>
      </c>
      <c r="U24" s="7">
        <v>0</v>
      </c>
      <c r="V24" s="7"/>
      <c r="W24" s="7">
        <v>0</v>
      </c>
      <c r="X24" s="7">
        <v>0</v>
      </c>
    </row>
    <row r="25" spans="1:24" ht="30" x14ac:dyDescent="0.25">
      <c r="A25" s="7" t="s">
        <v>43</v>
      </c>
      <c r="B25" s="6" t="s">
        <v>56</v>
      </c>
      <c r="C25" s="7" t="s">
        <v>47</v>
      </c>
      <c r="D25" s="7">
        <v>1427183</v>
      </c>
      <c r="E25" s="7">
        <v>0</v>
      </c>
      <c r="F25" s="7">
        <v>1425683</v>
      </c>
      <c r="G25" s="7">
        <v>1398120</v>
      </c>
      <c r="H25" s="12">
        <f t="shared" si="0"/>
        <v>27563</v>
      </c>
      <c r="I25" s="7"/>
      <c r="J25" s="7">
        <v>0</v>
      </c>
      <c r="K25" s="7">
        <v>0</v>
      </c>
      <c r="L25" s="7">
        <v>0</v>
      </c>
      <c r="M25" s="7">
        <v>0</v>
      </c>
      <c r="N25" s="7" t="s">
        <v>57</v>
      </c>
      <c r="O25" s="7">
        <v>1425683</v>
      </c>
      <c r="P25" s="7">
        <v>1398120</v>
      </c>
      <c r="Q25" s="7">
        <v>0</v>
      </c>
      <c r="R25" s="7">
        <v>0</v>
      </c>
      <c r="S25" s="7"/>
      <c r="T25" s="7">
        <v>0</v>
      </c>
      <c r="U25" s="7">
        <v>0</v>
      </c>
      <c r="V25" s="7"/>
      <c r="W25" s="7">
        <v>0</v>
      </c>
      <c r="X25" s="7">
        <v>0</v>
      </c>
    </row>
    <row r="26" spans="1:24" ht="30" x14ac:dyDescent="0.25">
      <c r="A26" s="7" t="s">
        <v>43</v>
      </c>
      <c r="B26" s="6" t="s">
        <v>58</v>
      </c>
      <c r="C26" s="7" t="s">
        <v>47</v>
      </c>
      <c r="D26" s="7">
        <v>2743664</v>
      </c>
      <c r="E26" s="7">
        <v>0</v>
      </c>
      <c r="F26" s="7">
        <v>791630</v>
      </c>
      <c r="G26" s="7">
        <v>791630</v>
      </c>
      <c r="H26" s="12">
        <f t="shared" si="0"/>
        <v>0</v>
      </c>
      <c r="I26" s="7"/>
      <c r="J26" s="7">
        <v>0</v>
      </c>
      <c r="K26" s="7">
        <v>0</v>
      </c>
      <c r="L26" s="7">
        <v>0</v>
      </c>
      <c r="M26" s="7">
        <v>0</v>
      </c>
      <c r="N26" s="7" t="s">
        <v>59</v>
      </c>
      <c r="O26" s="7">
        <v>791630</v>
      </c>
      <c r="P26" s="7">
        <v>791630</v>
      </c>
      <c r="Q26" s="7">
        <v>0</v>
      </c>
      <c r="R26" s="7">
        <v>0</v>
      </c>
      <c r="S26" s="7"/>
      <c r="T26" s="7">
        <v>0</v>
      </c>
      <c r="U26" s="7">
        <v>0</v>
      </c>
      <c r="V26" s="7"/>
      <c r="W26" s="7">
        <v>0</v>
      </c>
      <c r="X26" s="7">
        <v>0</v>
      </c>
    </row>
    <row r="27" spans="1:24" ht="60" x14ac:dyDescent="0.25">
      <c r="A27" s="7" t="s">
        <v>60</v>
      </c>
      <c r="B27" s="6" t="s">
        <v>61</v>
      </c>
      <c r="C27" s="7" t="s">
        <v>62</v>
      </c>
      <c r="D27" s="7">
        <v>110000</v>
      </c>
      <c r="E27" s="7">
        <v>0</v>
      </c>
      <c r="F27" s="7">
        <v>110000</v>
      </c>
      <c r="G27" s="7">
        <v>109960</v>
      </c>
      <c r="H27" s="12">
        <f t="shared" si="0"/>
        <v>40</v>
      </c>
      <c r="I27" s="7"/>
      <c r="J27" s="7">
        <v>0</v>
      </c>
      <c r="K27" s="7">
        <v>0</v>
      </c>
      <c r="L27" s="7">
        <v>0</v>
      </c>
      <c r="M27" s="7">
        <v>0</v>
      </c>
      <c r="N27" s="7" t="s">
        <v>63</v>
      </c>
      <c r="O27" s="7">
        <v>110000</v>
      </c>
      <c r="P27" s="7">
        <v>109960</v>
      </c>
      <c r="Q27" s="7">
        <v>0</v>
      </c>
      <c r="R27" s="7">
        <v>0</v>
      </c>
      <c r="S27" s="7"/>
      <c r="T27" s="7">
        <v>0</v>
      </c>
      <c r="U27" s="7">
        <v>0</v>
      </c>
      <c r="V27" s="7"/>
      <c r="W27" s="7">
        <v>0</v>
      </c>
      <c r="X27" s="7">
        <v>0</v>
      </c>
    </row>
    <row r="28" spans="1:24" x14ac:dyDescent="0.25">
      <c r="A28" s="3" t="s">
        <v>64</v>
      </c>
      <c r="B28" s="3" t="s">
        <v>65</v>
      </c>
      <c r="C28" s="3"/>
      <c r="D28" s="3">
        <v>338240</v>
      </c>
      <c r="E28" s="3">
        <v>31100</v>
      </c>
      <c r="F28" s="3">
        <v>307140</v>
      </c>
      <c r="G28" s="3">
        <v>295483</v>
      </c>
      <c r="H28" s="12">
        <f t="shared" si="0"/>
        <v>11657</v>
      </c>
      <c r="I28" s="3"/>
      <c r="J28" s="3">
        <v>0</v>
      </c>
      <c r="K28" s="3">
        <v>0</v>
      </c>
      <c r="L28" s="3">
        <v>0</v>
      </c>
      <c r="M28" s="3">
        <v>0</v>
      </c>
      <c r="N28" s="3"/>
      <c r="O28" s="3">
        <v>2000</v>
      </c>
      <c r="P28" s="3">
        <v>0</v>
      </c>
      <c r="Q28" s="3">
        <v>37331</v>
      </c>
      <c r="R28" s="3">
        <v>27674</v>
      </c>
      <c r="S28" s="3"/>
      <c r="T28" s="3">
        <v>267809</v>
      </c>
      <c r="U28" s="3">
        <v>267809</v>
      </c>
      <c r="V28" s="3"/>
      <c r="W28" s="3">
        <v>0</v>
      </c>
      <c r="X28" s="3">
        <v>0</v>
      </c>
    </row>
    <row r="29" spans="1:24" x14ac:dyDescent="0.25">
      <c r="A29" s="4"/>
      <c r="B29" s="4" t="s">
        <v>33</v>
      </c>
      <c r="C29" s="4"/>
      <c r="D29" s="4">
        <v>33100</v>
      </c>
      <c r="E29" s="4">
        <v>31100</v>
      </c>
      <c r="F29" s="4">
        <v>2000</v>
      </c>
      <c r="G29" s="4">
        <v>0</v>
      </c>
      <c r="H29" s="12">
        <f t="shared" si="0"/>
        <v>2000</v>
      </c>
      <c r="I29" s="4"/>
      <c r="J29" s="4">
        <v>0</v>
      </c>
      <c r="K29" s="4">
        <v>0</v>
      </c>
      <c r="L29" s="4">
        <v>0</v>
      </c>
      <c r="M29" s="4">
        <v>0</v>
      </c>
      <c r="N29" s="4"/>
      <c r="O29" s="4">
        <v>2000</v>
      </c>
      <c r="P29" s="4">
        <v>0</v>
      </c>
      <c r="Q29" s="4">
        <v>0</v>
      </c>
      <c r="R29" s="4">
        <v>0</v>
      </c>
      <c r="S29" s="4"/>
      <c r="T29" s="4">
        <v>0</v>
      </c>
      <c r="U29" s="4">
        <v>0</v>
      </c>
      <c r="V29" s="4"/>
      <c r="W29" s="4">
        <v>0</v>
      </c>
      <c r="X29" s="4">
        <v>0</v>
      </c>
    </row>
    <row r="30" spans="1:24" ht="30" x14ac:dyDescent="0.25">
      <c r="A30" s="7" t="s">
        <v>66</v>
      </c>
      <c r="B30" s="6" t="s">
        <v>67</v>
      </c>
      <c r="C30" s="7" t="s">
        <v>68</v>
      </c>
      <c r="D30" s="7">
        <v>33100</v>
      </c>
      <c r="E30" s="7">
        <v>31100</v>
      </c>
      <c r="F30" s="7">
        <v>2000</v>
      </c>
      <c r="G30" s="7">
        <v>0</v>
      </c>
      <c r="H30" s="12">
        <f t="shared" si="0"/>
        <v>2000</v>
      </c>
      <c r="I30" s="7"/>
      <c r="J30" s="7">
        <v>0</v>
      </c>
      <c r="K30" s="7">
        <v>0</v>
      </c>
      <c r="L30" s="7">
        <v>0</v>
      </c>
      <c r="M30" s="7">
        <v>0</v>
      </c>
      <c r="N30" s="7" t="s">
        <v>69</v>
      </c>
      <c r="O30" s="7">
        <v>2000</v>
      </c>
      <c r="P30" s="7">
        <v>0</v>
      </c>
      <c r="Q30" s="7">
        <v>0</v>
      </c>
      <c r="R30" s="7">
        <v>0</v>
      </c>
      <c r="S30" s="7"/>
      <c r="T30" s="7">
        <v>0</v>
      </c>
      <c r="U30" s="7">
        <v>0</v>
      </c>
      <c r="V30" s="7"/>
      <c r="W30" s="7">
        <v>0</v>
      </c>
      <c r="X30" s="7">
        <v>0</v>
      </c>
    </row>
    <row r="31" spans="1:24" x14ac:dyDescent="0.25">
      <c r="A31" s="4"/>
      <c r="B31" s="4" t="s">
        <v>38</v>
      </c>
      <c r="C31" s="4"/>
      <c r="D31" s="4">
        <v>9500</v>
      </c>
      <c r="E31" s="4">
        <v>0</v>
      </c>
      <c r="F31" s="4">
        <v>9500</v>
      </c>
      <c r="G31" s="4">
        <v>0</v>
      </c>
      <c r="H31" s="12">
        <f t="shared" si="0"/>
        <v>9500</v>
      </c>
      <c r="I31" s="4"/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9500</v>
      </c>
      <c r="R31" s="4">
        <v>0</v>
      </c>
      <c r="S31" s="4"/>
      <c r="T31" s="4">
        <v>0</v>
      </c>
      <c r="U31" s="4">
        <v>0</v>
      </c>
      <c r="V31" s="4"/>
      <c r="W31" s="4">
        <v>0</v>
      </c>
      <c r="X31" s="4">
        <v>0</v>
      </c>
    </row>
    <row r="32" spans="1:24" ht="75" x14ac:dyDescent="0.25">
      <c r="A32" s="7" t="s">
        <v>66</v>
      </c>
      <c r="B32" s="6" t="s">
        <v>70</v>
      </c>
      <c r="C32" s="7" t="s">
        <v>40</v>
      </c>
      <c r="D32" s="7">
        <v>9500</v>
      </c>
      <c r="E32" s="7">
        <v>0</v>
      </c>
      <c r="F32" s="7">
        <v>9500</v>
      </c>
      <c r="G32" s="7">
        <v>0</v>
      </c>
      <c r="H32" s="12">
        <f t="shared" si="0"/>
        <v>9500</v>
      </c>
      <c r="I32" s="7"/>
      <c r="J32" s="7">
        <v>0</v>
      </c>
      <c r="K32" s="7">
        <v>0</v>
      </c>
      <c r="L32" s="7">
        <v>0</v>
      </c>
      <c r="M32" s="7">
        <v>0</v>
      </c>
      <c r="N32" s="7"/>
      <c r="O32" s="7">
        <v>0</v>
      </c>
      <c r="P32" s="7">
        <v>0</v>
      </c>
      <c r="Q32" s="7">
        <v>9500</v>
      </c>
      <c r="R32" s="7">
        <v>0</v>
      </c>
      <c r="S32" s="7"/>
      <c r="T32" s="7">
        <v>0</v>
      </c>
      <c r="U32" s="7">
        <v>0</v>
      </c>
      <c r="V32" s="7"/>
      <c r="W32" s="7">
        <v>0</v>
      </c>
      <c r="X32" s="7">
        <v>0</v>
      </c>
    </row>
    <row r="33" spans="1:24" x14ac:dyDescent="0.25">
      <c r="A33" s="4"/>
      <c r="B33" s="4" t="s">
        <v>51</v>
      </c>
      <c r="C33" s="4"/>
      <c r="D33" s="4">
        <v>295640</v>
      </c>
      <c r="E33" s="4">
        <v>0</v>
      </c>
      <c r="F33" s="4">
        <v>295640</v>
      </c>
      <c r="G33" s="4">
        <v>295483</v>
      </c>
      <c r="H33" s="12">
        <f t="shared" si="0"/>
        <v>157</v>
      </c>
      <c r="I33" s="4"/>
      <c r="J33" s="4">
        <v>0</v>
      </c>
      <c r="K33" s="4">
        <v>0</v>
      </c>
      <c r="L33" s="4">
        <v>0</v>
      </c>
      <c r="M33" s="4">
        <v>0</v>
      </c>
      <c r="N33" s="4"/>
      <c r="O33" s="4">
        <v>0</v>
      </c>
      <c r="P33" s="4">
        <v>0</v>
      </c>
      <c r="Q33" s="4">
        <v>27831</v>
      </c>
      <c r="R33" s="4">
        <v>27674</v>
      </c>
      <c r="S33" s="4"/>
      <c r="T33" s="4">
        <v>267809</v>
      </c>
      <c r="U33" s="4">
        <v>267809</v>
      </c>
      <c r="V33" s="4"/>
      <c r="W33" s="4">
        <v>0</v>
      </c>
      <c r="X33" s="4">
        <v>0</v>
      </c>
    </row>
    <row r="34" spans="1:24" ht="75" x14ac:dyDescent="0.25">
      <c r="A34" s="7" t="s">
        <v>66</v>
      </c>
      <c r="B34" s="6" t="s">
        <v>71</v>
      </c>
      <c r="C34" s="7" t="s">
        <v>72</v>
      </c>
      <c r="D34" s="7">
        <v>295640</v>
      </c>
      <c r="E34" s="7">
        <v>0</v>
      </c>
      <c r="F34" s="7">
        <v>295640</v>
      </c>
      <c r="G34" s="7">
        <v>295483</v>
      </c>
      <c r="H34" s="12">
        <f t="shared" si="0"/>
        <v>157</v>
      </c>
      <c r="I34" s="7"/>
      <c r="J34" s="7">
        <v>0</v>
      </c>
      <c r="K34" s="7">
        <v>0</v>
      </c>
      <c r="L34" s="7">
        <v>0</v>
      </c>
      <c r="M34" s="7">
        <v>0</v>
      </c>
      <c r="N34" s="7"/>
      <c r="O34" s="7">
        <v>0</v>
      </c>
      <c r="P34" s="7">
        <v>0</v>
      </c>
      <c r="Q34" s="7">
        <v>27831</v>
      </c>
      <c r="R34" s="7">
        <v>27674</v>
      </c>
      <c r="S34" s="7" t="s">
        <v>73</v>
      </c>
      <c r="T34" s="7">
        <v>267809</v>
      </c>
      <c r="U34" s="7">
        <v>267809</v>
      </c>
      <c r="V34" s="7"/>
      <c r="W34" s="7">
        <v>0</v>
      </c>
      <c r="X34" s="7">
        <v>0</v>
      </c>
    </row>
    <row r="35" spans="1:24" x14ac:dyDescent="0.25">
      <c r="A35" s="3" t="s">
        <v>74</v>
      </c>
      <c r="B35" s="3" t="s">
        <v>75</v>
      </c>
      <c r="C35" s="3"/>
      <c r="D35" s="3">
        <v>308341</v>
      </c>
      <c r="E35" s="3">
        <v>0</v>
      </c>
      <c r="F35" s="3">
        <v>308341</v>
      </c>
      <c r="G35" s="3">
        <v>102330</v>
      </c>
      <c r="H35" s="12">
        <f t="shared" si="0"/>
        <v>206011</v>
      </c>
      <c r="I35" s="3"/>
      <c r="J35" s="3">
        <v>0</v>
      </c>
      <c r="K35" s="3">
        <v>0</v>
      </c>
      <c r="L35" s="3">
        <v>0</v>
      </c>
      <c r="M35" s="3">
        <v>0</v>
      </c>
      <c r="N35" s="3"/>
      <c r="O35" s="3">
        <v>0</v>
      </c>
      <c r="P35" s="3">
        <v>0</v>
      </c>
      <c r="Q35" s="3">
        <v>0</v>
      </c>
      <c r="R35" s="3">
        <v>0</v>
      </c>
      <c r="S35" s="3"/>
      <c r="T35" s="3">
        <v>0</v>
      </c>
      <c r="U35" s="3">
        <v>0</v>
      </c>
      <c r="V35" s="3"/>
      <c r="W35" s="3">
        <v>308341</v>
      </c>
      <c r="X35" s="3">
        <v>102330</v>
      </c>
    </row>
    <row r="36" spans="1:24" x14ac:dyDescent="0.25">
      <c r="A36" s="4"/>
      <c r="B36" s="4" t="s">
        <v>51</v>
      </c>
      <c r="C36" s="4"/>
      <c r="D36" s="4">
        <v>308341</v>
      </c>
      <c r="E36" s="4">
        <v>0</v>
      </c>
      <c r="F36" s="4">
        <v>308341</v>
      </c>
      <c r="G36" s="4">
        <v>102330</v>
      </c>
      <c r="H36" s="12">
        <f t="shared" si="0"/>
        <v>206011</v>
      </c>
      <c r="I36" s="4"/>
      <c r="J36" s="4">
        <v>0</v>
      </c>
      <c r="K36" s="4">
        <v>0</v>
      </c>
      <c r="L36" s="4">
        <v>0</v>
      </c>
      <c r="M36" s="4">
        <v>0</v>
      </c>
      <c r="N36" s="4"/>
      <c r="O36" s="4">
        <v>0</v>
      </c>
      <c r="P36" s="4">
        <v>0</v>
      </c>
      <c r="Q36" s="4">
        <v>0</v>
      </c>
      <c r="R36" s="4">
        <v>0</v>
      </c>
      <c r="S36" s="4"/>
      <c r="T36" s="4">
        <v>0</v>
      </c>
      <c r="U36" s="4">
        <v>0</v>
      </c>
      <c r="V36" s="4"/>
      <c r="W36" s="4">
        <v>308341</v>
      </c>
      <c r="X36" s="4">
        <v>102330</v>
      </c>
    </row>
    <row r="37" spans="1:24" ht="105" x14ac:dyDescent="0.25">
      <c r="A37" s="7" t="s">
        <v>76</v>
      </c>
      <c r="B37" s="6" t="s">
        <v>77</v>
      </c>
      <c r="C37" s="7" t="s">
        <v>40</v>
      </c>
      <c r="D37" s="7">
        <v>308341</v>
      </c>
      <c r="E37" s="7">
        <v>0</v>
      </c>
      <c r="F37" s="7">
        <v>308341</v>
      </c>
      <c r="G37" s="7">
        <v>102330</v>
      </c>
      <c r="H37" s="12">
        <f t="shared" si="0"/>
        <v>206011</v>
      </c>
      <c r="I37" s="7"/>
      <c r="J37" s="7">
        <v>0</v>
      </c>
      <c r="K37" s="7">
        <v>0</v>
      </c>
      <c r="L37" s="7">
        <v>0</v>
      </c>
      <c r="M37" s="7">
        <v>0</v>
      </c>
      <c r="N37" s="7"/>
      <c r="O37" s="7">
        <v>0</v>
      </c>
      <c r="P37" s="7">
        <v>0</v>
      </c>
      <c r="Q37" s="7">
        <v>0</v>
      </c>
      <c r="R37" s="7">
        <v>0</v>
      </c>
      <c r="S37" s="7"/>
      <c r="T37" s="7">
        <v>0</v>
      </c>
      <c r="U37" s="7">
        <v>0</v>
      </c>
      <c r="V37" s="7" t="s">
        <v>78</v>
      </c>
      <c r="W37" s="7">
        <v>308341</v>
      </c>
      <c r="X37" s="7">
        <v>102330</v>
      </c>
    </row>
    <row r="38" spans="1:24" ht="30" x14ac:dyDescent="0.25">
      <c r="A38" s="3" t="s">
        <v>79</v>
      </c>
      <c r="B38" s="3" t="s">
        <v>80</v>
      </c>
      <c r="C38" s="3"/>
      <c r="D38" s="3">
        <v>47460</v>
      </c>
      <c r="E38" s="3">
        <v>0</v>
      </c>
      <c r="F38" s="3">
        <v>47460</v>
      </c>
      <c r="G38" s="3">
        <v>0</v>
      </c>
      <c r="H38" s="12">
        <f t="shared" si="0"/>
        <v>47460</v>
      </c>
      <c r="I38" s="3"/>
      <c r="J38" s="3">
        <v>0</v>
      </c>
      <c r="K38" s="3">
        <v>0</v>
      </c>
      <c r="L38" s="3">
        <v>0</v>
      </c>
      <c r="M38" s="3">
        <v>0</v>
      </c>
      <c r="N38" s="3"/>
      <c r="O38" s="3">
        <v>0</v>
      </c>
      <c r="P38" s="3">
        <v>0</v>
      </c>
      <c r="Q38" s="3">
        <v>47460</v>
      </c>
      <c r="R38" s="3">
        <v>0</v>
      </c>
      <c r="S38" s="3"/>
      <c r="T38" s="3">
        <v>0</v>
      </c>
      <c r="U38" s="3">
        <v>0</v>
      </c>
      <c r="V38" s="3"/>
      <c r="W38" s="3">
        <v>0</v>
      </c>
      <c r="X38" s="3">
        <v>0</v>
      </c>
    </row>
    <row r="39" spans="1:24" x14ac:dyDescent="0.25">
      <c r="A39" s="4"/>
      <c r="B39" s="4" t="s">
        <v>38</v>
      </c>
      <c r="C39" s="4"/>
      <c r="D39" s="4">
        <v>47460</v>
      </c>
      <c r="E39" s="4">
        <v>0</v>
      </c>
      <c r="F39" s="4">
        <v>47460</v>
      </c>
      <c r="G39" s="4">
        <v>0</v>
      </c>
      <c r="H39" s="12">
        <f t="shared" si="0"/>
        <v>47460</v>
      </c>
      <c r="I39" s="4"/>
      <c r="J39" s="4">
        <v>0</v>
      </c>
      <c r="K39" s="4">
        <v>0</v>
      </c>
      <c r="L39" s="4">
        <v>0</v>
      </c>
      <c r="M39" s="4">
        <v>0</v>
      </c>
      <c r="N39" s="4"/>
      <c r="O39" s="4">
        <v>0</v>
      </c>
      <c r="P39" s="4">
        <v>0</v>
      </c>
      <c r="Q39" s="4">
        <v>47460</v>
      </c>
      <c r="R39" s="4">
        <v>0</v>
      </c>
      <c r="S39" s="4"/>
      <c r="T39" s="4">
        <v>0</v>
      </c>
      <c r="U39" s="4">
        <v>0</v>
      </c>
      <c r="V39" s="4"/>
      <c r="W39" s="4">
        <v>0</v>
      </c>
      <c r="X39" s="4">
        <v>0</v>
      </c>
    </row>
    <row r="40" spans="1:24" ht="75" x14ac:dyDescent="0.25">
      <c r="A40" s="7" t="s">
        <v>81</v>
      </c>
      <c r="B40" s="6" t="s">
        <v>82</v>
      </c>
      <c r="C40" s="7" t="s">
        <v>40</v>
      </c>
      <c r="D40" s="7">
        <v>9240</v>
      </c>
      <c r="E40" s="7">
        <v>0</v>
      </c>
      <c r="F40" s="7">
        <v>9240</v>
      </c>
      <c r="G40" s="7">
        <v>0</v>
      </c>
      <c r="H40" s="12">
        <f t="shared" si="0"/>
        <v>9240</v>
      </c>
      <c r="I40" s="7"/>
      <c r="J40" s="7">
        <v>0</v>
      </c>
      <c r="K40" s="7">
        <v>0</v>
      </c>
      <c r="L40" s="7">
        <v>0</v>
      </c>
      <c r="M40" s="7">
        <v>0</v>
      </c>
      <c r="N40" s="7"/>
      <c r="O40" s="7">
        <v>0</v>
      </c>
      <c r="P40" s="7">
        <v>0</v>
      </c>
      <c r="Q40" s="7">
        <v>9240</v>
      </c>
      <c r="R40" s="7">
        <v>0</v>
      </c>
      <c r="S40" s="7"/>
      <c r="T40" s="7">
        <v>0</v>
      </c>
      <c r="U40" s="7">
        <v>0</v>
      </c>
      <c r="V40" s="7"/>
      <c r="W40" s="7">
        <v>0</v>
      </c>
      <c r="X40" s="7">
        <v>0</v>
      </c>
    </row>
    <row r="41" spans="1:24" ht="75" x14ac:dyDescent="0.25">
      <c r="A41" s="7" t="s">
        <v>81</v>
      </c>
      <c r="B41" s="6" t="s">
        <v>83</v>
      </c>
      <c r="C41" s="7" t="s">
        <v>40</v>
      </c>
      <c r="D41" s="7">
        <v>9420</v>
      </c>
      <c r="E41" s="7">
        <v>0</v>
      </c>
      <c r="F41" s="7">
        <v>9420</v>
      </c>
      <c r="G41" s="7">
        <v>0</v>
      </c>
      <c r="H41" s="12">
        <f t="shared" si="0"/>
        <v>9420</v>
      </c>
      <c r="I41" s="7"/>
      <c r="J41" s="7">
        <v>0</v>
      </c>
      <c r="K41" s="7">
        <v>0</v>
      </c>
      <c r="L41" s="7">
        <v>0</v>
      </c>
      <c r="M41" s="7">
        <v>0</v>
      </c>
      <c r="N41" s="7"/>
      <c r="O41" s="7">
        <v>0</v>
      </c>
      <c r="P41" s="7">
        <v>0</v>
      </c>
      <c r="Q41" s="7">
        <v>9420</v>
      </c>
      <c r="R41" s="7">
        <v>0</v>
      </c>
      <c r="S41" s="7"/>
      <c r="T41" s="7">
        <v>0</v>
      </c>
      <c r="U41" s="7">
        <v>0</v>
      </c>
      <c r="V41" s="7"/>
      <c r="W41" s="7">
        <v>0</v>
      </c>
      <c r="X41" s="7">
        <v>0</v>
      </c>
    </row>
    <row r="42" spans="1:24" ht="75" x14ac:dyDescent="0.25">
      <c r="A42" s="7" t="s">
        <v>81</v>
      </c>
      <c r="B42" s="6" t="s">
        <v>84</v>
      </c>
      <c r="C42" s="7" t="s">
        <v>40</v>
      </c>
      <c r="D42" s="7">
        <v>28800</v>
      </c>
      <c r="E42" s="7">
        <v>0</v>
      </c>
      <c r="F42" s="7">
        <v>28800</v>
      </c>
      <c r="G42" s="7">
        <v>0</v>
      </c>
      <c r="H42" s="12">
        <f t="shared" si="0"/>
        <v>28800</v>
      </c>
      <c r="I42" s="7"/>
      <c r="J42" s="7">
        <v>0</v>
      </c>
      <c r="K42" s="7">
        <v>0</v>
      </c>
      <c r="L42" s="7">
        <v>0</v>
      </c>
      <c r="M42" s="7">
        <v>0</v>
      </c>
      <c r="N42" s="7"/>
      <c r="O42" s="7">
        <v>0</v>
      </c>
      <c r="P42" s="7">
        <v>0</v>
      </c>
      <c r="Q42" s="7">
        <v>28800</v>
      </c>
      <c r="R42" s="7">
        <v>0</v>
      </c>
      <c r="S42" s="7"/>
      <c r="T42" s="7">
        <v>0</v>
      </c>
      <c r="U42" s="7">
        <v>0</v>
      </c>
      <c r="V42" s="7"/>
      <c r="W42" s="7">
        <v>0</v>
      </c>
      <c r="X42" s="7">
        <v>0</v>
      </c>
    </row>
    <row r="43" spans="1:24" ht="60" x14ac:dyDescent="0.25">
      <c r="A43" s="3" t="s">
        <v>85</v>
      </c>
      <c r="B43" s="3" t="s">
        <v>86</v>
      </c>
      <c r="C43" s="3"/>
      <c r="D43" s="3">
        <v>19993811</v>
      </c>
      <c r="E43" s="3">
        <v>2659713</v>
      </c>
      <c r="F43" s="3">
        <v>15322688</v>
      </c>
      <c r="G43" s="3">
        <v>10195745</v>
      </c>
      <c r="H43" s="12">
        <f t="shared" si="0"/>
        <v>5126943</v>
      </c>
      <c r="I43" s="3"/>
      <c r="J43" s="3">
        <v>2742200</v>
      </c>
      <c r="K43" s="3">
        <v>2742200</v>
      </c>
      <c r="L43" s="3">
        <v>1128005</v>
      </c>
      <c r="M43" s="3">
        <v>1128005</v>
      </c>
      <c r="N43" s="3"/>
      <c r="O43" s="3">
        <v>1915439</v>
      </c>
      <c r="P43" s="3">
        <v>1743259</v>
      </c>
      <c r="Q43" s="3">
        <v>451105</v>
      </c>
      <c r="R43" s="3">
        <v>231986</v>
      </c>
      <c r="S43" s="3"/>
      <c r="T43" s="3">
        <v>9023345</v>
      </c>
      <c r="U43" s="3">
        <v>6512343</v>
      </c>
      <c r="V43" s="3"/>
      <c r="W43" s="3">
        <v>1190599</v>
      </c>
      <c r="X43" s="3">
        <v>580152</v>
      </c>
    </row>
    <row r="44" spans="1:24" x14ac:dyDescent="0.25">
      <c r="A44" s="4"/>
      <c r="B44" s="4" t="s">
        <v>33</v>
      </c>
      <c r="C44" s="4"/>
      <c r="D44" s="4">
        <v>6053464</v>
      </c>
      <c r="E44" s="4">
        <v>400935</v>
      </c>
      <c r="F44" s="4">
        <v>4181389</v>
      </c>
      <c r="G44" s="4">
        <v>2415817</v>
      </c>
      <c r="H44" s="12">
        <f t="shared" si="0"/>
        <v>1765572</v>
      </c>
      <c r="I44" s="4"/>
      <c r="J44" s="4">
        <v>1871700</v>
      </c>
      <c r="K44" s="4">
        <v>1871700</v>
      </c>
      <c r="L44" s="4">
        <v>839445</v>
      </c>
      <c r="M44" s="4">
        <v>839445</v>
      </c>
      <c r="N44" s="4"/>
      <c r="O44" s="4">
        <v>1038485</v>
      </c>
      <c r="P44" s="4">
        <v>973461</v>
      </c>
      <c r="Q44" s="4">
        <v>80605</v>
      </c>
      <c r="R44" s="4">
        <v>22759</v>
      </c>
      <c r="S44" s="4"/>
      <c r="T44" s="4">
        <v>0</v>
      </c>
      <c r="U44" s="4">
        <v>0</v>
      </c>
      <c r="V44" s="4"/>
      <c r="W44" s="4">
        <v>1190599</v>
      </c>
      <c r="X44" s="4">
        <v>580152</v>
      </c>
    </row>
    <row r="45" spans="1:24" ht="45" x14ac:dyDescent="0.25">
      <c r="A45" s="7" t="s">
        <v>87</v>
      </c>
      <c r="B45" s="6" t="s">
        <v>88</v>
      </c>
      <c r="C45" s="7" t="s">
        <v>89</v>
      </c>
      <c r="D45" s="7">
        <v>189470</v>
      </c>
      <c r="E45" s="7">
        <v>187029</v>
      </c>
      <c r="F45" s="7">
        <v>2441</v>
      </c>
      <c r="G45" s="7">
        <v>2440</v>
      </c>
      <c r="H45" s="12">
        <f t="shared" si="0"/>
        <v>1</v>
      </c>
      <c r="I45" s="7"/>
      <c r="J45" s="7">
        <v>0</v>
      </c>
      <c r="K45" s="7">
        <v>0</v>
      </c>
      <c r="L45" s="7">
        <v>0</v>
      </c>
      <c r="M45" s="7">
        <v>0</v>
      </c>
      <c r="N45" s="7" t="s">
        <v>90</v>
      </c>
      <c r="O45" s="7">
        <v>2141</v>
      </c>
      <c r="P45" s="7">
        <v>2141</v>
      </c>
      <c r="Q45" s="7">
        <v>300</v>
      </c>
      <c r="R45" s="7">
        <v>299</v>
      </c>
      <c r="S45" s="7"/>
      <c r="T45" s="7">
        <v>0</v>
      </c>
      <c r="U45" s="7">
        <v>0</v>
      </c>
      <c r="V45" s="7"/>
      <c r="W45" s="7">
        <v>0</v>
      </c>
      <c r="X45" s="7">
        <v>0</v>
      </c>
    </row>
    <row r="46" spans="1:24" ht="75" x14ac:dyDescent="0.25">
      <c r="A46" s="7" t="s">
        <v>91</v>
      </c>
      <c r="B46" s="6" t="s">
        <v>92</v>
      </c>
      <c r="C46" s="7" t="s">
        <v>62</v>
      </c>
      <c r="D46" s="7">
        <v>360000</v>
      </c>
      <c r="E46" s="7">
        <v>0</v>
      </c>
      <c r="F46" s="7">
        <v>0</v>
      </c>
      <c r="G46" s="7">
        <v>0</v>
      </c>
      <c r="H46" s="12">
        <f t="shared" si="0"/>
        <v>0</v>
      </c>
      <c r="I46" s="7" t="s">
        <v>93</v>
      </c>
      <c r="J46" s="7">
        <v>0</v>
      </c>
      <c r="K46" s="7">
        <v>0</v>
      </c>
      <c r="L46" s="7">
        <v>0</v>
      </c>
      <c r="M46" s="7">
        <v>0</v>
      </c>
      <c r="N46" s="7"/>
      <c r="O46" s="7">
        <v>0</v>
      </c>
      <c r="P46" s="7">
        <v>0</v>
      </c>
      <c r="Q46" s="7">
        <v>0</v>
      </c>
      <c r="R46" s="7">
        <v>0</v>
      </c>
      <c r="S46" s="7"/>
      <c r="T46" s="7">
        <v>0</v>
      </c>
      <c r="U46" s="7">
        <v>0</v>
      </c>
      <c r="V46" s="7"/>
      <c r="W46" s="7">
        <v>0</v>
      </c>
      <c r="X46" s="7">
        <v>0</v>
      </c>
    </row>
    <row r="47" spans="1:24" ht="90" x14ac:dyDescent="0.25">
      <c r="A47" s="7" t="s">
        <v>91</v>
      </c>
      <c r="B47" s="6" t="s">
        <v>94</v>
      </c>
      <c r="C47" s="7" t="s">
        <v>47</v>
      </c>
      <c r="D47" s="7">
        <v>350200</v>
      </c>
      <c r="E47" s="7">
        <v>0</v>
      </c>
      <c r="F47" s="7">
        <v>350200</v>
      </c>
      <c r="G47" s="7">
        <v>96155</v>
      </c>
      <c r="H47" s="12">
        <f t="shared" si="0"/>
        <v>254045</v>
      </c>
      <c r="I47" s="7" t="s">
        <v>95</v>
      </c>
      <c r="J47" s="7">
        <v>332200</v>
      </c>
      <c r="K47" s="7">
        <v>332200</v>
      </c>
      <c r="L47" s="7">
        <v>79955</v>
      </c>
      <c r="M47" s="7">
        <v>79955</v>
      </c>
      <c r="N47" s="7" t="s">
        <v>96</v>
      </c>
      <c r="O47" s="7">
        <v>18000</v>
      </c>
      <c r="P47" s="7">
        <v>16200</v>
      </c>
      <c r="Q47" s="7">
        <v>0</v>
      </c>
      <c r="R47" s="7"/>
      <c r="S47" s="7"/>
      <c r="T47" s="7">
        <v>0</v>
      </c>
      <c r="U47" s="7">
        <v>0</v>
      </c>
      <c r="V47" s="7"/>
      <c r="W47" s="7">
        <v>0</v>
      </c>
      <c r="X47" s="7">
        <v>0</v>
      </c>
    </row>
    <row r="48" spans="1:24" ht="60" x14ac:dyDescent="0.25">
      <c r="A48" s="7" t="s">
        <v>91</v>
      </c>
      <c r="B48" s="6" t="s">
        <v>97</v>
      </c>
      <c r="C48" s="7" t="s">
        <v>47</v>
      </c>
      <c r="D48" s="7">
        <v>69000</v>
      </c>
      <c r="E48" s="7">
        <v>5600</v>
      </c>
      <c r="F48" s="7">
        <v>63400</v>
      </c>
      <c r="G48" s="7">
        <v>59999</v>
      </c>
      <c r="H48" s="12">
        <f t="shared" si="0"/>
        <v>3401</v>
      </c>
      <c r="I48" s="7"/>
      <c r="J48" s="7">
        <v>0</v>
      </c>
      <c r="K48" s="7">
        <v>0</v>
      </c>
      <c r="L48" s="7">
        <v>0</v>
      </c>
      <c r="M48" s="7">
        <v>0</v>
      </c>
      <c r="N48" s="7" t="s">
        <v>98</v>
      </c>
      <c r="O48" s="7">
        <v>63400</v>
      </c>
      <c r="P48" s="7">
        <v>59999</v>
      </c>
      <c r="Q48" s="7">
        <v>0</v>
      </c>
      <c r="R48" s="7">
        <v>0</v>
      </c>
      <c r="S48" s="7"/>
      <c r="T48" s="7">
        <v>0</v>
      </c>
      <c r="U48" s="7">
        <v>0</v>
      </c>
      <c r="V48" s="7"/>
      <c r="W48" s="7">
        <v>0</v>
      </c>
      <c r="X48" s="7">
        <v>0</v>
      </c>
    </row>
    <row r="49" spans="1:24" ht="45" x14ac:dyDescent="0.25">
      <c r="A49" s="7" t="s">
        <v>87</v>
      </c>
      <c r="B49" s="6" t="s">
        <v>99</v>
      </c>
      <c r="C49" s="7" t="s">
        <v>47</v>
      </c>
      <c r="D49" s="7">
        <v>70300</v>
      </c>
      <c r="E49" s="7">
        <v>4538</v>
      </c>
      <c r="F49" s="7">
        <v>65742</v>
      </c>
      <c r="G49" s="7">
        <v>16444</v>
      </c>
      <c r="H49" s="12">
        <f t="shared" si="0"/>
        <v>49298</v>
      </c>
      <c r="I49" s="7" t="s">
        <v>100</v>
      </c>
      <c r="J49" s="7">
        <v>49280</v>
      </c>
      <c r="K49" s="7">
        <v>49280</v>
      </c>
      <c r="L49" s="7">
        <v>0</v>
      </c>
      <c r="M49" s="7">
        <v>0</v>
      </c>
      <c r="N49" s="7" t="s">
        <v>101</v>
      </c>
      <c r="O49" s="7">
        <v>16462</v>
      </c>
      <c r="P49" s="7">
        <v>16444</v>
      </c>
      <c r="Q49" s="7">
        <v>0</v>
      </c>
      <c r="R49" s="7">
        <v>0</v>
      </c>
      <c r="S49" s="7"/>
      <c r="T49" s="7">
        <v>0</v>
      </c>
      <c r="U49" s="7">
        <v>0</v>
      </c>
      <c r="V49" s="7"/>
      <c r="W49" s="7">
        <v>0</v>
      </c>
      <c r="X49" s="7">
        <v>0</v>
      </c>
    </row>
    <row r="50" spans="1:24" ht="45" x14ac:dyDescent="0.25">
      <c r="A50" s="7" t="s">
        <v>87</v>
      </c>
      <c r="B50" s="6" t="s">
        <v>102</v>
      </c>
      <c r="C50" s="7" t="s">
        <v>62</v>
      </c>
      <c r="D50" s="7">
        <v>76580</v>
      </c>
      <c r="E50" s="7">
        <v>66239</v>
      </c>
      <c r="F50" s="7">
        <v>841</v>
      </c>
      <c r="G50" s="7">
        <v>840</v>
      </c>
      <c r="H50" s="12">
        <f t="shared" si="0"/>
        <v>1</v>
      </c>
      <c r="I50" s="7"/>
      <c r="J50" s="7">
        <v>0</v>
      </c>
      <c r="K50" s="7">
        <v>0</v>
      </c>
      <c r="L50" s="7">
        <v>0</v>
      </c>
      <c r="M50" s="7">
        <v>0</v>
      </c>
      <c r="N50" s="7" t="s">
        <v>103</v>
      </c>
      <c r="O50" s="7">
        <v>841</v>
      </c>
      <c r="P50" s="7">
        <v>840</v>
      </c>
      <c r="Q50" s="7">
        <v>0</v>
      </c>
      <c r="R50" s="7">
        <v>0</v>
      </c>
      <c r="S50" s="7"/>
      <c r="T50" s="7">
        <v>0</v>
      </c>
      <c r="U50" s="7">
        <v>0</v>
      </c>
      <c r="V50" s="7"/>
      <c r="W50" s="7">
        <v>0</v>
      </c>
      <c r="X50" s="7">
        <v>0</v>
      </c>
    </row>
    <row r="51" spans="1:24" ht="30" x14ac:dyDescent="0.25">
      <c r="A51" s="7" t="s">
        <v>87</v>
      </c>
      <c r="B51" s="6" t="s">
        <v>104</v>
      </c>
      <c r="C51" s="7" t="s">
        <v>47</v>
      </c>
      <c r="D51" s="7">
        <v>224000</v>
      </c>
      <c r="E51" s="7">
        <v>0</v>
      </c>
      <c r="F51" s="7">
        <v>110000</v>
      </c>
      <c r="G51" s="7">
        <v>9800</v>
      </c>
      <c r="H51" s="12">
        <f t="shared" si="0"/>
        <v>100200</v>
      </c>
      <c r="I51" s="7" t="s">
        <v>105</v>
      </c>
      <c r="J51" s="7">
        <v>100000</v>
      </c>
      <c r="K51" s="7">
        <v>100000</v>
      </c>
      <c r="L51" s="7">
        <v>800</v>
      </c>
      <c r="M51" s="7">
        <v>800</v>
      </c>
      <c r="N51" s="7" t="s">
        <v>106</v>
      </c>
      <c r="O51" s="7">
        <v>10000</v>
      </c>
      <c r="P51" s="7">
        <v>9000</v>
      </c>
      <c r="Q51" s="7">
        <v>0</v>
      </c>
      <c r="R51" s="7">
        <v>0</v>
      </c>
      <c r="S51" s="7"/>
      <c r="T51" s="7">
        <v>0</v>
      </c>
      <c r="U51" s="7">
        <v>0</v>
      </c>
      <c r="V51" s="7"/>
      <c r="W51" s="7">
        <v>0</v>
      </c>
      <c r="X51" s="7">
        <v>0</v>
      </c>
    </row>
    <row r="52" spans="1:24" ht="60" x14ac:dyDescent="0.25">
      <c r="A52" s="7" t="s">
        <v>91</v>
      </c>
      <c r="B52" s="6" t="s">
        <v>107</v>
      </c>
      <c r="C52" s="7" t="s">
        <v>40</v>
      </c>
      <c r="D52" s="7">
        <v>72600</v>
      </c>
      <c r="E52" s="7">
        <v>0</v>
      </c>
      <c r="F52" s="7">
        <v>72600</v>
      </c>
      <c r="G52" s="7">
        <v>0</v>
      </c>
      <c r="H52" s="12">
        <f t="shared" si="0"/>
        <v>72600</v>
      </c>
      <c r="I52" s="7" t="s">
        <v>108</v>
      </c>
      <c r="J52" s="7">
        <v>64100</v>
      </c>
      <c r="K52" s="7">
        <v>64100</v>
      </c>
      <c r="L52" s="7">
        <v>0</v>
      </c>
      <c r="M52" s="7">
        <v>0</v>
      </c>
      <c r="N52" s="7"/>
      <c r="O52" s="7">
        <v>0</v>
      </c>
      <c r="P52" s="7">
        <v>0</v>
      </c>
      <c r="Q52" s="7">
        <v>8500</v>
      </c>
      <c r="R52" s="7">
        <v>0</v>
      </c>
      <c r="S52" s="7"/>
      <c r="T52" s="7">
        <v>0</v>
      </c>
      <c r="U52" s="7">
        <v>0</v>
      </c>
      <c r="V52" s="7"/>
      <c r="W52" s="7">
        <v>0</v>
      </c>
      <c r="X52" s="7">
        <v>0</v>
      </c>
    </row>
    <row r="53" spans="1:24" ht="60" x14ac:dyDescent="0.25">
      <c r="A53" s="7" t="s">
        <v>87</v>
      </c>
      <c r="B53" s="6" t="s">
        <v>109</v>
      </c>
      <c r="C53" s="7" t="s">
        <v>40</v>
      </c>
      <c r="D53" s="7">
        <v>178925</v>
      </c>
      <c r="E53" s="7">
        <v>0</v>
      </c>
      <c r="F53" s="7">
        <v>90000</v>
      </c>
      <c r="G53" s="7">
        <v>0</v>
      </c>
      <c r="H53" s="12">
        <f t="shared" si="0"/>
        <v>90000</v>
      </c>
      <c r="I53" s="7" t="s">
        <v>110</v>
      </c>
      <c r="J53" s="7">
        <v>90000</v>
      </c>
      <c r="K53" s="7">
        <v>90000</v>
      </c>
      <c r="L53" s="7">
        <v>0</v>
      </c>
      <c r="M53" s="7">
        <v>0</v>
      </c>
      <c r="N53" s="7"/>
      <c r="O53" s="7">
        <v>0</v>
      </c>
      <c r="P53" s="7">
        <v>0</v>
      </c>
      <c r="Q53" s="7">
        <v>0</v>
      </c>
      <c r="R53" s="7">
        <v>0</v>
      </c>
      <c r="S53" s="7"/>
      <c r="T53" s="7">
        <v>0</v>
      </c>
      <c r="U53" s="7">
        <v>0</v>
      </c>
      <c r="V53" s="7"/>
      <c r="W53" s="7">
        <v>0</v>
      </c>
      <c r="X53" s="7">
        <v>0</v>
      </c>
    </row>
    <row r="54" spans="1:24" ht="45" x14ac:dyDescent="0.25">
      <c r="A54" s="7" t="s">
        <v>87</v>
      </c>
      <c r="B54" s="6" t="s">
        <v>111</v>
      </c>
      <c r="C54" s="7" t="s">
        <v>72</v>
      </c>
      <c r="D54" s="7">
        <v>44600</v>
      </c>
      <c r="E54" s="7">
        <v>0</v>
      </c>
      <c r="F54" s="7">
        <v>0</v>
      </c>
      <c r="G54" s="7">
        <v>0</v>
      </c>
      <c r="H54" s="12">
        <f t="shared" si="0"/>
        <v>0</v>
      </c>
      <c r="I54" s="7" t="s">
        <v>93</v>
      </c>
      <c r="J54" s="7">
        <v>0</v>
      </c>
      <c r="K54" s="7">
        <v>0</v>
      </c>
      <c r="L54" s="7">
        <v>0</v>
      </c>
      <c r="M54" s="7">
        <v>0</v>
      </c>
      <c r="N54" s="7"/>
      <c r="O54" s="7">
        <v>0</v>
      </c>
      <c r="P54" s="7">
        <v>0</v>
      </c>
      <c r="Q54" s="7">
        <v>0</v>
      </c>
      <c r="R54" s="7">
        <v>0</v>
      </c>
      <c r="S54" s="7"/>
      <c r="T54" s="7">
        <v>0</v>
      </c>
      <c r="U54" s="7">
        <v>0</v>
      </c>
      <c r="V54" s="7"/>
      <c r="W54" s="7">
        <v>0</v>
      </c>
      <c r="X54" s="7">
        <v>0</v>
      </c>
    </row>
    <row r="55" spans="1:24" ht="45" x14ac:dyDescent="0.25">
      <c r="A55" s="7" t="s">
        <v>87</v>
      </c>
      <c r="B55" s="6" t="s">
        <v>112</v>
      </c>
      <c r="C55" s="7" t="s">
        <v>72</v>
      </c>
      <c r="D55" s="7">
        <v>79900</v>
      </c>
      <c r="E55" s="7">
        <v>0</v>
      </c>
      <c r="F55" s="7">
        <v>0</v>
      </c>
      <c r="G55" s="7">
        <v>0</v>
      </c>
      <c r="H55" s="12">
        <f t="shared" si="0"/>
        <v>0</v>
      </c>
      <c r="I55" s="7" t="s">
        <v>93</v>
      </c>
      <c r="J55" s="7">
        <v>0</v>
      </c>
      <c r="K55" s="7">
        <v>0</v>
      </c>
      <c r="L55" s="7">
        <v>0</v>
      </c>
      <c r="M55" s="7">
        <v>0</v>
      </c>
      <c r="N55" s="7"/>
      <c r="O55" s="7">
        <v>0</v>
      </c>
      <c r="P55" s="7">
        <v>0</v>
      </c>
      <c r="Q55" s="7">
        <v>0</v>
      </c>
      <c r="R55" s="7">
        <v>0</v>
      </c>
      <c r="S55" s="7"/>
      <c r="T55" s="7">
        <v>0</v>
      </c>
      <c r="U55" s="7">
        <v>0</v>
      </c>
      <c r="V55" s="7"/>
      <c r="W55" s="7">
        <v>0</v>
      </c>
      <c r="X55" s="7">
        <v>0</v>
      </c>
    </row>
    <row r="56" spans="1:24" ht="45" x14ac:dyDescent="0.25">
      <c r="A56" s="7" t="s">
        <v>87</v>
      </c>
      <c r="B56" s="6" t="s">
        <v>113</v>
      </c>
      <c r="C56" s="7" t="s">
        <v>40</v>
      </c>
      <c r="D56" s="7">
        <v>42800</v>
      </c>
      <c r="E56" s="7">
        <v>0</v>
      </c>
      <c r="F56" s="7">
        <v>42800</v>
      </c>
      <c r="G56" s="7">
        <v>0</v>
      </c>
      <c r="H56" s="12">
        <f t="shared" si="0"/>
        <v>42800</v>
      </c>
      <c r="I56" s="7" t="s">
        <v>114</v>
      </c>
      <c r="J56" s="7">
        <v>42800</v>
      </c>
      <c r="K56" s="7">
        <v>42800</v>
      </c>
      <c r="L56" s="7">
        <v>0</v>
      </c>
      <c r="M56" s="7">
        <v>0</v>
      </c>
      <c r="N56" s="7"/>
      <c r="O56" s="7">
        <v>0</v>
      </c>
      <c r="P56" s="7">
        <v>0</v>
      </c>
      <c r="Q56" s="7">
        <v>0</v>
      </c>
      <c r="R56" s="7">
        <v>0</v>
      </c>
      <c r="S56" s="7"/>
      <c r="T56" s="7">
        <v>0</v>
      </c>
      <c r="U56" s="7">
        <v>0</v>
      </c>
      <c r="V56" s="7"/>
      <c r="W56" s="7">
        <v>0</v>
      </c>
      <c r="X56" s="7">
        <v>0</v>
      </c>
    </row>
    <row r="57" spans="1:24" ht="120" x14ac:dyDescent="0.25">
      <c r="A57" s="7" t="s">
        <v>91</v>
      </c>
      <c r="B57" s="6" t="s">
        <v>115</v>
      </c>
      <c r="C57" s="7" t="s">
        <v>116</v>
      </c>
      <c r="D57" s="7">
        <v>168100</v>
      </c>
      <c r="E57" s="7">
        <v>69357</v>
      </c>
      <c r="F57" s="7">
        <v>98743</v>
      </c>
      <c r="G57" s="7">
        <v>93085</v>
      </c>
      <c r="H57" s="12">
        <f t="shared" si="0"/>
        <v>5658</v>
      </c>
      <c r="I57" s="7"/>
      <c r="J57" s="7">
        <v>0</v>
      </c>
      <c r="K57" s="7">
        <v>0</v>
      </c>
      <c r="L57" s="7">
        <v>0</v>
      </c>
      <c r="M57" s="7">
        <v>0</v>
      </c>
      <c r="N57" s="7" t="s">
        <v>117</v>
      </c>
      <c r="O57" s="7">
        <v>97813</v>
      </c>
      <c r="P57" s="7">
        <v>93085</v>
      </c>
      <c r="Q57" s="7">
        <v>930</v>
      </c>
      <c r="R57" s="7">
        <v>0</v>
      </c>
      <c r="S57" s="7"/>
      <c r="T57" s="7">
        <v>0</v>
      </c>
      <c r="U57" s="7">
        <v>0</v>
      </c>
      <c r="V57" s="7"/>
      <c r="W57" s="7">
        <v>0</v>
      </c>
      <c r="X57" s="7">
        <v>0</v>
      </c>
    </row>
    <row r="58" spans="1:24" ht="105" x14ac:dyDescent="0.25">
      <c r="A58" s="7" t="s">
        <v>91</v>
      </c>
      <c r="B58" s="6" t="s">
        <v>118</v>
      </c>
      <c r="C58" s="7" t="s">
        <v>116</v>
      </c>
      <c r="D58" s="7">
        <v>405000</v>
      </c>
      <c r="E58" s="7">
        <v>9400</v>
      </c>
      <c r="F58" s="7">
        <v>192055</v>
      </c>
      <c r="G58" s="7">
        <v>189655</v>
      </c>
      <c r="H58" s="12">
        <f t="shared" si="0"/>
        <v>2400</v>
      </c>
      <c r="I58" s="7"/>
      <c r="J58" s="7">
        <v>0</v>
      </c>
      <c r="K58" s="7">
        <v>0</v>
      </c>
      <c r="L58" s="7">
        <v>0</v>
      </c>
      <c r="M58" s="7">
        <v>0</v>
      </c>
      <c r="N58" s="7" t="s">
        <v>119</v>
      </c>
      <c r="O58" s="7">
        <v>190720</v>
      </c>
      <c r="P58" s="7">
        <v>188695</v>
      </c>
      <c r="Q58" s="7">
        <v>1335</v>
      </c>
      <c r="R58" s="7">
        <v>960</v>
      </c>
      <c r="S58" s="7"/>
      <c r="T58" s="7">
        <v>0</v>
      </c>
      <c r="U58" s="7">
        <v>0</v>
      </c>
      <c r="V58" s="7"/>
      <c r="W58" s="7">
        <v>0</v>
      </c>
      <c r="X58" s="7">
        <v>0</v>
      </c>
    </row>
    <row r="59" spans="1:24" ht="30" x14ac:dyDescent="0.25">
      <c r="A59" s="7" t="s">
        <v>87</v>
      </c>
      <c r="B59" s="6" t="s">
        <v>120</v>
      </c>
      <c r="C59" s="7" t="s">
        <v>47</v>
      </c>
      <c r="D59" s="7">
        <v>118900</v>
      </c>
      <c r="E59" s="7">
        <v>4992</v>
      </c>
      <c r="F59" s="7">
        <v>52008</v>
      </c>
      <c r="G59" s="7">
        <v>0</v>
      </c>
      <c r="H59" s="12">
        <f t="shared" si="0"/>
        <v>52008</v>
      </c>
      <c r="I59" s="7"/>
      <c r="J59" s="7">
        <v>0</v>
      </c>
      <c r="K59" s="7">
        <v>0</v>
      </c>
      <c r="L59" s="7">
        <v>0</v>
      </c>
      <c r="M59" s="7">
        <v>0</v>
      </c>
      <c r="N59" s="7" t="s">
        <v>121</v>
      </c>
      <c r="O59" s="7">
        <v>52008</v>
      </c>
      <c r="P59" s="7">
        <v>0</v>
      </c>
      <c r="Q59" s="7">
        <v>0</v>
      </c>
      <c r="R59" s="7">
        <v>0</v>
      </c>
      <c r="S59" s="7"/>
      <c r="T59" s="7">
        <v>0</v>
      </c>
      <c r="U59" s="7">
        <v>0</v>
      </c>
      <c r="V59" s="7"/>
      <c r="W59" s="7">
        <v>0</v>
      </c>
      <c r="X59" s="7">
        <v>0</v>
      </c>
    </row>
    <row r="60" spans="1:24" ht="45" x14ac:dyDescent="0.25">
      <c r="A60" s="7" t="s">
        <v>87</v>
      </c>
      <c r="B60" s="6" t="s">
        <v>122</v>
      </c>
      <c r="C60" s="7" t="s">
        <v>62</v>
      </c>
      <c r="D60" s="7">
        <v>47000</v>
      </c>
      <c r="E60" s="7">
        <v>46600</v>
      </c>
      <c r="F60" s="7">
        <v>400</v>
      </c>
      <c r="G60" s="7">
        <v>400</v>
      </c>
      <c r="H60" s="12">
        <f t="shared" si="0"/>
        <v>0</v>
      </c>
      <c r="I60" s="7"/>
      <c r="J60" s="7">
        <v>0</v>
      </c>
      <c r="K60" s="7">
        <v>0</v>
      </c>
      <c r="L60" s="7">
        <v>0</v>
      </c>
      <c r="M60" s="7">
        <v>0</v>
      </c>
      <c r="N60" s="7" t="s">
        <v>123</v>
      </c>
      <c r="O60" s="7">
        <v>400</v>
      </c>
      <c r="P60" s="7">
        <v>400</v>
      </c>
      <c r="Q60" s="7">
        <v>0</v>
      </c>
      <c r="R60" s="7">
        <v>0</v>
      </c>
      <c r="S60" s="7"/>
      <c r="T60" s="7">
        <v>0</v>
      </c>
      <c r="U60" s="7">
        <v>0</v>
      </c>
      <c r="V60" s="7"/>
      <c r="W60" s="7">
        <v>0</v>
      </c>
      <c r="X60" s="7">
        <v>0</v>
      </c>
    </row>
    <row r="61" spans="1:24" ht="45" x14ac:dyDescent="0.25">
      <c r="A61" s="7" t="s">
        <v>87</v>
      </c>
      <c r="B61" s="6" t="s">
        <v>124</v>
      </c>
      <c r="C61" s="7" t="s">
        <v>47</v>
      </c>
      <c r="D61" s="7">
        <v>144200</v>
      </c>
      <c r="E61" s="7">
        <v>7180</v>
      </c>
      <c r="F61" s="7">
        <v>23340</v>
      </c>
      <c r="G61" s="7">
        <v>23297</v>
      </c>
      <c r="H61" s="12">
        <f t="shared" si="0"/>
        <v>43</v>
      </c>
      <c r="I61" s="7"/>
      <c r="J61" s="7">
        <v>0</v>
      </c>
      <c r="K61" s="7">
        <v>0</v>
      </c>
      <c r="L61" s="7">
        <v>0</v>
      </c>
      <c r="M61" s="7">
        <v>0</v>
      </c>
      <c r="N61" s="7" t="s">
        <v>125</v>
      </c>
      <c r="O61" s="7">
        <v>23340</v>
      </c>
      <c r="P61" s="7">
        <v>23297</v>
      </c>
      <c r="Q61" s="7">
        <v>0</v>
      </c>
      <c r="R61" s="7">
        <v>0</v>
      </c>
      <c r="S61" s="7"/>
      <c r="T61" s="7">
        <v>0</v>
      </c>
      <c r="U61" s="7">
        <v>0</v>
      </c>
      <c r="V61" s="7"/>
      <c r="W61" s="7">
        <v>0</v>
      </c>
      <c r="X61" s="7">
        <v>0</v>
      </c>
    </row>
    <row r="62" spans="1:24" ht="105" x14ac:dyDescent="0.25">
      <c r="A62" s="7" t="s">
        <v>87</v>
      </c>
      <c r="B62" s="6" t="s">
        <v>126</v>
      </c>
      <c r="C62" s="7" t="s">
        <v>47</v>
      </c>
      <c r="D62" s="7">
        <v>1354300</v>
      </c>
      <c r="E62" s="7">
        <v>0</v>
      </c>
      <c r="F62" s="7">
        <v>1354260</v>
      </c>
      <c r="G62" s="7">
        <v>1337700</v>
      </c>
      <c r="H62" s="12">
        <f t="shared" si="0"/>
        <v>16560</v>
      </c>
      <c r="I62" s="7" t="s">
        <v>127</v>
      </c>
      <c r="J62" s="7">
        <v>769400</v>
      </c>
      <c r="K62" s="7">
        <v>769400</v>
      </c>
      <c r="L62" s="7">
        <v>752840</v>
      </c>
      <c r="M62" s="7">
        <v>752840</v>
      </c>
      <c r="N62" s="7" t="s">
        <v>128</v>
      </c>
      <c r="O62" s="7">
        <v>563360</v>
      </c>
      <c r="P62" s="7">
        <v>563360</v>
      </c>
      <c r="Q62" s="7">
        <v>21500</v>
      </c>
      <c r="R62" s="7">
        <v>21500</v>
      </c>
      <c r="S62" s="7"/>
      <c r="T62" s="7">
        <v>0</v>
      </c>
      <c r="U62" s="7">
        <v>0</v>
      </c>
      <c r="V62" s="7"/>
      <c r="W62" s="7">
        <v>0</v>
      </c>
      <c r="X62" s="7">
        <v>0</v>
      </c>
    </row>
    <row r="63" spans="1:24" ht="45" x14ac:dyDescent="0.25">
      <c r="A63" s="7" t="s">
        <v>87</v>
      </c>
      <c r="B63" s="6" t="s">
        <v>129</v>
      </c>
      <c r="C63" s="7" t="s">
        <v>40</v>
      </c>
      <c r="D63" s="7">
        <v>72550</v>
      </c>
      <c r="E63" s="7">
        <v>0</v>
      </c>
      <c r="F63" s="7">
        <v>62400</v>
      </c>
      <c r="G63" s="7">
        <v>0</v>
      </c>
      <c r="H63" s="12">
        <f t="shared" si="0"/>
        <v>62400</v>
      </c>
      <c r="I63" s="7" t="s">
        <v>130</v>
      </c>
      <c r="J63" s="7">
        <v>62400</v>
      </c>
      <c r="K63" s="7">
        <v>62400</v>
      </c>
      <c r="L63" s="7">
        <v>0</v>
      </c>
      <c r="M63" s="7">
        <v>0</v>
      </c>
      <c r="N63" s="7"/>
      <c r="O63" s="7">
        <v>0</v>
      </c>
      <c r="P63" s="7">
        <v>0</v>
      </c>
      <c r="Q63" s="7">
        <v>0</v>
      </c>
      <c r="R63" s="7">
        <v>0</v>
      </c>
      <c r="S63" s="7"/>
      <c r="T63" s="7">
        <v>0</v>
      </c>
      <c r="U63" s="7">
        <v>0</v>
      </c>
      <c r="V63" s="7"/>
      <c r="W63" s="7">
        <v>0</v>
      </c>
      <c r="X63" s="7">
        <v>0</v>
      </c>
    </row>
    <row r="64" spans="1:24" ht="45" x14ac:dyDescent="0.25">
      <c r="A64" s="7" t="s">
        <v>87</v>
      </c>
      <c r="B64" s="6" t="s">
        <v>131</v>
      </c>
      <c r="C64" s="7" t="s">
        <v>40</v>
      </c>
      <c r="D64" s="7">
        <v>45000</v>
      </c>
      <c r="E64" s="7">
        <v>0</v>
      </c>
      <c r="F64" s="7">
        <v>45000</v>
      </c>
      <c r="G64" s="7">
        <v>0</v>
      </c>
      <c r="H64" s="12">
        <f t="shared" si="0"/>
        <v>45000</v>
      </c>
      <c r="I64" s="7" t="s">
        <v>132</v>
      </c>
      <c r="J64" s="7">
        <v>45000</v>
      </c>
      <c r="K64" s="7">
        <v>45000</v>
      </c>
      <c r="L64" s="7">
        <v>0</v>
      </c>
      <c r="M64" s="7">
        <v>0</v>
      </c>
      <c r="N64" s="7"/>
      <c r="O64" s="7">
        <v>0</v>
      </c>
      <c r="P64" s="7">
        <v>0</v>
      </c>
      <c r="Q64" s="7">
        <v>0</v>
      </c>
      <c r="R64" s="7">
        <v>0</v>
      </c>
      <c r="S64" s="7"/>
      <c r="T64" s="7">
        <v>0</v>
      </c>
      <c r="U64" s="7">
        <v>0</v>
      </c>
      <c r="V64" s="7"/>
      <c r="W64" s="7">
        <v>0</v>
      </c>
      <c r="X64" s="7">
        <v>0</v>
      </c>
    </row>
    <row r="65" spans="1:24" ht="45" x14ac:dyDescent="0.25">
      <c r="A65" s="7" t="s">
        <v>87</v>
      </c>
      <c r="B65" s="6" t="s">
        <v>133</v>
      </c>
      <c r="C65" s="7" t="s">
        <v>40</v>
      </c>
      <c r="D65" s="7">
        <v>246200</v>
      </c>
      <c r="E65" s="7">
        <v>0</v>
      </c>
      <c r="F65" s="7">
        <v>135000</v>
      </c>
      <c r="G65" s="7">
        <v>0</v>
      </c>
      <c r="H65" s="12">
        <f t="shared" si="0"/>
        <v>135000</v>
      </c>
      <c r="I65" s="7" t="s">
        <v>134</v>
      </c>
      <c r="J65" s="7">
        <v>135000</v>
      </c>
      <c r="K65" s="7">
        <v>135000</v>
      </c>
      <c r="L65" s="7">
        <v>0</v>
      </c>
      <c r="M65" s="7">
        <v>0</v>
      </c>
      <c r="N65" s="7"/>
      <c r="O65" s="7">
        <v>0</v>
      </c>
      <c r="P65" s="7">
        <v>0</v>
      </c>
      <c r="Q65" s="7">
        <v>0</v>
      </c>
      <c r="R65" s="7">
        <v>0</v>
      </c>
      <c r="S65" s="7"/>
      <c r="T65" s="7">
        <v>0</v>
      </c>
      <c r="U65" s="7">
        <v>0</v>
      </c>
      <c r="V65" s="7"/>
      <c r="W65" s="7">
        <v>0</v>
      </c>
      <c r="X65" s="7">
        <v>0</v>
      </c>
    </row>
    <row r="66" spans="1:24" ht="60" x14ac:dyDescent="0.25">
      <c r="A66" s="7" t="s">
        <v>87</v>
      </c>
      <c r="B66" s="6" t="s">
        <v>135</v>
      </c>
      <c r="C66" s="7" t="s">
        <v>72</v>
      </c>
      <c r="D66" s="7">
        <v>58600</v>
      </c>
      <c r="E66" s="7">
        <v>0</v>
      </c>
      <c r="F66" s="7">
        <v>0</v>
      </c>
      <c r="G66" s="7">
        <v>0</v>
      </c>
      <c r="H66" s="12">
        <f t="shared" si="0"/>
        <v>0</v>
      </c>
      <c r="I66" s="7" t="s">
        <v>93</v>
      </c>
      <c r="J66" s="7">
        <v>0</v>
      </c>
      <c r="K66" s="7">
        <v>0</v>
      </c>
      <c r="L66" s="7">
        <v>0</v>
      </c>
      <c r="M66" s="7">
        <v>0</v>
      </c>
      <c r="N66" s="7"/>
      <c r="O66" s="7">
        <v>0</v>
      </c>
      <c r="P66" s="7">
        <v>0</v>
      </c>
      <c r="Q66" s="7">
        <v>0</v>
      </c>
      <c r="R66" s="7">
        <v>0</v>
      </c>
      <c r="S66" s="7"/>
      <c r="T66" s="7">
        <v>0</v>
      </c>
      <c r="U66" s="7">
        <v>0</v>
      </c>
      <c r="V66" s="7"/>
      <c r="W66" s="7">
        <v>0</v>
      </c>
      <c r="X66" s="7">
        <v>0</v>
      </c>
    </row>
    <row r="67" spans="1:24" ht="45" x14ac:dyDescent="0.25">
      <c r="A67" s="7" t="s">
        <v>87</v>
      </c>
      <c r="B67" s="6" t="s">
        <v>136</v>
      </c>
      <c r="C67" s="7" t="s">
        <v>40</v>
      </c>
      <c r="D67" s="7">
        <v>68800</v>
      </c>
      <c r="E67" s="7">
        <v>0</v>
      </c>
      <c r="F67" s="7">
        <v>68800</v>
      </c>
      <c r="G67" s="7">
        <v>5850</v>
      </c>
      <c r="H67" s="12">
        <f t="shared" si="0"/>
        <v>62950</v>
      </c>
      <c r="I67" s="7" t="s">
        <v>137</v>
      </c>
      <c r="J67" s="7">
        <v>68800</v>
      </c>
      <c r="K67" s="7">
        <v>68800</v>
      </c>
      <c r="L67" s="7">
        <v>5850</v>
      </c>
      <c r="M67" s="7">
        <v>5850</v>
      </c>
      <c r="N67" s="7"/>
      <c r="O67" s="7">
        <v>0</v>
      </c>
      <c r="P67" s="7">
        <v>0</v>
      </c>
      <c r="Q67" s="7">
        <v>0</v>
      </c>
      <c r="R67" s="7">
        <v>0</v>
      </c>
      <c r="S67" s="7"/>
      <c r="T67" s="7">
        <v>0</v>
      </c>
      <c r="U67" s="7">
        <v>0</v>
      </c>
      <c r="V67" s="7"/>
      <c r="W67" s="7">
        <v>0</v>
      </c>
      <c r="X67" s="7">
        <v>0</v>
      </c>
    </row>
    <row r="68" spans="1:24" ht="45" x14ac:dyDescent="0.25">
      <c r="A68" s="7" t="s">
        <v>87</v>
      </c>
      <c r="B68" s="6" t="s">
        <v>138</v>
      </c>
      <c r="C68" s="7" t="s">
        <v>40</v>
      </c>
      <c r="D68" s="7">
        <v>136100</v>
      </c>
      <c r="E68" s="7">
        <v>0</v>
      </c>
      <c r="F68" s="7">
        <v>87720</v>
      </c>
      <c r="G68" s="7">
        <v>0</v>
      </c>
      <c r="H68" s="12">
        <f t="shared" si="0"/>
        <v>87720</v>
      </c>
      <c r="I68" s="7" t="s">
        <v>139</v>
      </c>
      <c r="J68" s="7">
        <v>87720</v>
      </c>
      <c r="K68" s="7">
        <v>87720</v>
      </c>
      <c r="L68" s="7">
        <v>0</v>
      </c>
      <c r="M68" s="7">
        <v>0</v>
      </c>
      <c r="N68" s="7"/>
      <c r="O68" s="7">
        <v>0</v>
      </c>
      <c r="P68" s="7">
        <v>0</v>
      </c>
      <c r="Q68" s="7">
        <v>0</v>
      </c>
      <c r="R68" s="7">
        <v>0</v>
      </c>
      <c r="S68" s="7"/>
      <c r="T68" s="7">
        <v>0</v>
      </c>
      <c r="U68" s="7">
        <v>0</v>
      </c>
      <c r="V68" s="7"/>
      <c r="W68" s="7">
        <v>0</v>
      </c>
      <c r="X68" s="7">
        <v>0</v>
      </c>
    </row>
    <row r="69" spans="1:24" ht="45" x14ac:dyDescent="0.25">
      <c r="A69" s="7" t="s">
        <v>87</v>
      </c>
      <c r="B69" s="6" t="s">
        <v>140</v>
      </c>
      <c r="C69" s="7" t="s">
        <v>40</v>
      </c>
      <c r="D69" s="7">
        <v>41700</v>
      </c>
      <c r="E69" s="7">
        <v>0</v>
      </c>
      <c r="F69" s="7">
        <v>25000</v>
      </c>
      <c r="G69" s="7">
        <v>0</v>
      </c>
      <c r="H69" s="12">
        <f t="shared" si="0"/>
        <v>25000</v>
      </c>
      <c r="I69" s="7" t="s">
        <v>141</v>
      </c>
      <c r="J69" s="7">
        <v>25000</v>
      </c>
      <c r="K69" s="7">
        <v>25000</v>
      </c>
      <c r="L69" s="7">
        <v>0</v>
      </c>
      <c r="M69" s="7">
        <v>0</v>
      </c>
      <c r="N69" s="7"/>
      <c r="O69" s="7">
        <v>0</v>
      </c>
      <c r="P69" s="7">
        <v>0</v>
      </c>
      <c r="Q69" s="7">
        <v>0</v>
      </c>
      <c r="R69" s="7">
        <v>0</v>
      </c>
      <c r="S69" s="7"/>
      <c r="T69" s="7">
        <v>0</v>
      </c>
      <c r="U69" s="7">
        <v>0</v>
      </c>
      <c r="V69" s="7"/>
      <c r="W69" s="7">
        <v>0</v>
      </c>
      <c r="X69" s="7">
        <v>0</v>
      </c>
    </row>
    <row r="70" spans="1:24" ht="45" x14ac:dyDescent="0.25">
      <c r="A70" s="7" t="s">
        <v>91</v>
      </c>
      <c r="B70" s="6" t="s">
        <v>142</v>
      </c>
      <c r="C70" s="7" t="s">
        <v>72</v>
      </c>
      <c r="D70" s="7">
        <v>150000</v>
      </c>
      <c r="E70" s="7">
        <v>0</v>
      </c>
      <c r="F70" s="7">
        <v>0</v>
      </c>
      <c r="G70" s="7">
        <v>0</v>
      </c>
      <c r="H70" s="12">
        <f t="shared" si="0"/>
        <v>0</v>
      </c>
      <c r="I70" s="7" t="s">
        <v>93</v>
      </c>
      <c r="J70" s="7">
        <v>0</v>
      </c>
      <c r="K70" s="7">
        <v>0</v>
      </c>
      <c r="L70" s="7">
        <v>0</v>
      </c>
      <c r="M70" s="7">
        <v>0</v>
      </c>
      <c r="N70" s="7"/>
      <c r="O70" s="7">
        <v>0</v>
      </c>
      <c r="P70" s="7">
        <v>0</v>
      </c>
      <c r="Q70" s="7">
        <v>0</v>
      </c>
      <c r="R70" s="7">
        <v>0</v>
      </c>
      <c r="S70" s="7"/>
      <c r="T70" s="7">
        <v>0</v>
      </c>
      <c r="U70" s="7">
        <v>0</v>
      </c>
      <c r="V70" s="7"/>
      <c r="W70" s="7">
        <v>0</v>
      </c>
      <c r="X70" s="7">
        <v>0</v>
      </c>
    </row>
    <row r="71" spans="1:24" ht="90" x14ac:dyDescent="0.25">
      <c r="A71" s="7" t="s">
        <v>91</v>
      </c>
      <c r="B71" s="6" t="s">
        <v>143</v>
      </c>
      <c r="C71" s="7" t="s">
        <v>40</v>
      </c>
      <c r="D71" s="7">
        <v>48040</v>
      </c>
      <c r="E71" s="7">
        <v>0</v>
      </c>
      <c r="F71" s="7">
        <v>48040</v>
      </c>
      <c r="G71" s="7">
        <v>0</v>
      </c>
      <c r="H71" s="12">
        <f t="shared" si="0"/>
        <v>48040</v>
      </c>
      <c r="I71" s="7"/>
      <c r="J71" s="7">
        <v>0</v>
      </c>
      <c r="K71" s="7">
        <v>0</v>
      </c>
      <c r="L71" s="7">
        <v>0</v>
      </c>
      <c r="M71" s="7">
        <v>0</v>
      </c>
      <c r="N71" s="7"/>
      <c r="O71" s="7">
        <v>0</v>
      </c>
      <c r="P71" s="7">
        <v>0</v>
      </c>
      <c r="Q71" s="7">
        <v>48040</v>
      </c>
      <c r="R71" s="7">
        <v>0</v>
      </c>
      <c r="S71" s="7"/>
      <c r="T71" s="7">
        <v>0</v>
      </c>
      <c r="U71" s="7">
        <v>0</v>
      </c>
      <c r="V71" s="7"/>
      <c r="W71" s="7">
        <v>0</v>
      </c>
      <c r="X71" s="7">
        <v>0</v>
      </c>
    </row>
    <row r="72" spans="1:24" ht="60" x14ac:dyDescent="0.25">
      <c r="A72" s="7" t="s">
        <v>87</v>
      </c>
      <c r="B72" s="6" t="s">
        <v>144</v>
      </c>
      <c r="C72" s="7" t="s">
        <v>40</v>
      </c>
      <c r="D72" s="7">
        <v>514895</v>
      </c>
      <c r="E72" s="7">
        <v>0</v>
      </c>
      <c r="F72" s="7">
        <v>514895</v>
      </c>
      <c r="G72" s="7">
        <v>250897</v>
      </c>
      <c r="H72" s="12">
        <f t="shared" si="0"/>
        <v>263998</v>
      </c>
      <c r="I72" s="7"/>
      <c r="J72" s="7">
        <v>0</v>
      </c>
      <c r="K72" s="7">
        <v>0</v>
      </c>
      <c r="L72" s="7">
        <v>0</v>
      </c>
      <c r="M72" s="7">
        <v>0</v>
      </c>
      <c r="N72" s="7"/>
      <c r="O72" s="7">
        <v>0</v>
      </c>
      <c r="P72" s="7">
        <v>0</v>
      </c>
      <c r="Q72" s="7">
        <v>0</v>
      </c>
      <c r="R72" s="7">
        <v>0</v>
      </c>
      <c r="S72" s="7"/>
      <c r="T72" s="7">
        <v>0</v>
      </c>
      <c r="U72" s="7">
        <v>0</v>
      </c>
      <c r="V72" s="7" t="s">
        <v>145</v>
      </c>
      <c r="W72" s="7">
        <v>514895</v>
      </c>
      <c r="X72" s="7">
        <v>250897</v>
      </c>
    </row>
    <row r="73" spans="1:24" ht="60" x14ac:dyDescent="0.25">
      <c r="A73" s="7" t="s">
        <v>87</v>
      </c>
      <c r="B73" s="6" t="s">
        <v>146</v>
      </c>
      <c r="C73" s="7" t="s">
        <v>40</v>
      </c>
      <c r="D73" s="7">
        <v>231077</v>
      </c>
      <c r="E73" s="7">
        <v>0</v>
      </c>
      <c r="F73" s="7">
        <v>231077</v>
      </c>
      <c r="G73" s="7">
        <v>112600</v>
      </c>
      <c r="H73" s="12">
        <f t="shared" si="0"/>
        <v>118477</v>
      </c>
      <c r="I73" s="7"/>
      <c r="J73" s="7">
        <v>0</v>
      </c>
      <c r="K73" s="7">
        <v>0</v>
      </c>
      <c r="L73" s="7">
        <v>0</v>
      </c>
      <c r="M73" s="7">
        <v>0</v>
      </c>
      <c r="N73" s="7"/>
      <c r="O73" s="7">
        <v>0</v>
      </c>
      <c r="P73" s="7">
        <v>0</v>
      </c>
      <c r="Q73" s="7">
        <v>0</v>
      </c>
      <c r="R73" s="7">
        <v>0</v>
      </c>
      <c r="S73" s="7"/>
      <c r="T73" s="7">
        <v>0</v>
      </c>
      <c r="U73" s="7">
        <v>0</v>
      </c>
      <c r="V73" s="7" t="s">
        <v>147</v>
      </c>
      <c r="W73" s="7">
        <v>231077</v>
      </c>
      <c r="X73" s="7">
        <v>112600</v>
      </c>
    </row>
    <row r="74" spans="1:24" ht="45" x14ac:dyDescent="0.25">
      <c r="A74" s="7" t="s">
        <v>87</v>
      </c>
      <c r="B74" s="6" t="s">
        <v>148</v>
      </c>
      <c r="C74" s="7" t="s">
        <v>40</v>
      </c>
      <c r="D74" s="7">
        <v>273224</v>
      </c>
      <c r="E74" s="7">
        <v>0</v>
      </c>
      <c r="F74" s="7">
        <v>273224</v>
      </c>
      <c r="G74" s="7">
        <v>133136</v>
      </c>
      <c r="H74" s="12">
        <f t="shared" si="0"/>
        <v>140088</v>
      </c>
      <c r="I74" s="7"/>
      <c r="J74" s="7">
        <v>0</v>
      </c>
      <c r="K74" s="7">
        <v>0</v>
      </c>
      <c r="L74" s="7">
        <v>0</v>
      </c>
      <c r="M74" s="7">
        <v>0</v>
      </c>
      <c r="N74" s="7"/>
      <c r="O74" s="7">
        <v>0</v>
      </c>
      <c r="P74" s="7">
        <v>0</v>
      </c>
      <c r="Q74" s="7">
        <v>0</v>
      </c>
      <c r="R74" s="7">
        <v>0</v>
      </c>
      <c r="S74" s="7"/>
      <c r="T74" s="7">
        <v>0</v>
      </c>
      <c r="U74" s="7">
        <v>0</v>
      </c>
      <c r="V74" s="7" t="s">
        <v>149</v>
      </c>
      <c r="W74" s="7">
        <v>273224</v>
      </c>
      <c r="X74" s="7">
        <v>133136</v>
      </c>
    </row>
    <row r="75" spans="1:24" ht="45" x14ac:dyDescent="0.25">
      <c r="A75" s="7" t="s">
        <v>87</v>
      </c>
      <c r="B75" s="6" t="s">
        <v>150</v>
      </c>
      <c r="C75" s="7" t="s">
        <v>40</v>
      </c>
      <c r="D75" s="7">
        <v>171403</v>
      </c>
      <c r="E75" s="7">
        <v>0</v>
      </c>
      <c r="F75" s="7">
        <v>171403</v>
      </c>
      <c r="G75" s="7">
        <v>83519</v>
      </c>
      <c r="H75" s="12">
        <f t="shared" ref="H75:H138" si="1">F75-G75</f>
        <v>87884</v>
      </c>
      <c r="I75" s="7"/>
      <c r="J75" s="7">
        <v>0</v>
      </c>
      <c r="K75" s="7">
        <v>0</v>
      </c>
      <c r="L75" s="7">
        <v>0</v>
      </c>
      <c r="M75" s="7">
        <v>0</v>
      </c>
      <c r="N75" s="7"/>
      <c r="O75" s="7">
        <v>0</v>
      </c>
      <c r="P75" s="7">
        <v>0</v>
      </c>
      <c r="Q75" s="7">
        <v>0</v>
      </c>
      <c r="R75" s="7">
        <v>0</v>
      </c>
      <c r="S75" s="7"/>
      <c r="T75" s="7">
        <v>0</v>
      </c>
      <c r="U75" s="7">
        <v>0</v>
      </c>
      <c r="V75" s="7" t="s">
        <v>151</v>
      </c>
      <c r="W75" s="7">
        <v>171403</v>
      </c>
      <c r="X75" s="7">
        <v>83519</v>
      </c>
    </row>
    <row r="76" spans="1:24" x14ac:dyDescent="0.25">
      <c r="A76" s="4"/>
      <c r="B76" s="4" t="s">
        <v>38</v>
      </c>
      <c r="C76" s="4"/>
      <c r="D76" s="4">
        <v>112400</v>
      </c>
      <c r="E76" s="4">
        <v>0</v>
      </c>
      <c r="F76" s="4">
        <v>103900</v>
      </c>
      <c r="G76" s="4">
        <v>27000</v>
      </c>
      <c r="H76" s="12">
        <f t="shared" si="1"/>
        <v>76900</v>
      </c>
      <c r="I76" s="4"/>
      <c r="J76" s="4">
        <v>20700</v>
      </c>
      <c r="K76" s="4">
        <v>20700</v>
      </c>
      <c r="L76" s="4">
        <v>0</v>
      </c>
      <c r="M76" s="4">
        <v>0</v>
      </c>
      <c r="N76" s="4"/>
      <c r="O76" s="4">
        <v>58000</v>
      </c>
      <c r="P76" s="4">
        <v>27000</v>
      </c>
      <c r="Q76" s="4">
        <v>25200</v>
      </c>
      <c r="R76" s="4">
        <v>0</v>
      </c>
      <c r="S76" s="4"/>
      <c r="T76" s="4">
        <v>0</v>
      </c>
      <c r="U76" s="4">
        <v>0</v>
      </c>
      <c r="V76" s="4"/>
      <c r="W76" s="4">
        <v>0</v>
      </c>
      <c r="X76" s="4">
        <v>0</v>
      </c>
    </row>
    <row r="77" spans="1:24" ht="120" x14ac:dyDescent="0.25">
      <c r="A77" s="7" t="s">
        <v>91</v>
      </c>
      <c r="B77" s="6" t="s">
        <v>152</v>
      </c>
      <c r="C77" s="7" t="s">
        <v>47</v>
      </c>
      <c r="D77" s="7">
        <v>28000</v>
      </c>
      <c r="E77" s="7">
        <v>0</v>
      </c>
      <c r="F77" s="7">
        <v>28000</v>
      </c>
      <c r="G77" s="7">
        <v>0</v>
      </c>
      <c r="H77" s="12">
        <f t="shared" si="1"/>
        <v>28000</v>
      </c>
      <c r="I77" s="7"/>
      <c r="J77" s="7">
        <v>0</v>
      </c>
      <c r="K77" s="7">
        <v>0</v>
      </c>
      <c r="L77" s="7">
        <v>0</v>
      </c>
      <c r="M77" s="7">
        <v>0</v>
      </c>
      <c r="N77" s="7" t="s">
        <v>153</v>
      </c>
      <c r="O77" s="7">
        <v>28000</v>
      </c>
      <c r="P77" s="7">
        <v>0</v>
      </c>
      <c r="Q77" s="7">
        <v>0</v>
      </c>
      <c r="R77" s="7">
        <v>0</v>
      </c>
      <c r="S77" s="7"/>
      <c r="T77" s="7">
        <v>0</v>
      </c>
      <c r="U77" s="7">
        <v>0</v>
      </c>
      <c r="V77" s="7"/>
      <c r="W77" s="7">
        <v>0</v>
      </c>
      <c r="X77" s="7">
        <v>0</v>
      </c>
    </row>
    <row r="78" spans="1:24" ht="75" x14ac:dyDescent="0.25">
      <c r="A78" s="7" t="s">
        <v>91</v>
      </c>
      <c r="B78" s="6" t="s">
        <v>154</v>
      </c>
      <c r="C78" s="7" t="s">
        <v>62</v>
      </c>
      <c r="D78" s="7">
        <v>8500</v>
      </c>
      <c r="E78" s="7">
        <v>0</v>
      </c>
      <c r="F78" s="7">
        <v>0</v>
      </c>
      <c r="G78" s="7">
        <v>0</v>
      </c>
      <c r="H78" s="12">
        <f t="shared" si="1"/>
        <v>0</v>
      </c>
      <c r="I78" s="7"/>
      <c r="J78" s="7">
        <v>0</v>
      </c>
      <c r="K78" s="7">
        <v>0</v>
      </c>
      <c r="L78" s="7">
        <v>0</v>
      </c>
      <c r="M78" s="7">
        <v>0</v>
      </c>
      <c r="N78" s="7"/>
      <c r="O78" s="7">
        <v>0</v>
      </c>
      <c r="P78" s="7">
        <v>0</v>
      </c>
      <c r="Q78" s="7">
        <v>0</v>
      </c>
      <c r="R78" s="7">
        <v>0</v>
      </c>
      <c r="S78" s="7"/>
      <c r="T78" s="7">
        <v>0</v>
      </c>
      <c r="U78" s="7">
        <v>0</v>
      </c>
      <c r="V78" s="7"/>
      <c r="W78" s="7">
        <v>0</v>
      </c>
      <c r="X78" s="7">
        <v>0</v>
      </c>
    </row>
    <row r="79" spans="1:24" ht="90" x14ac:dyDescent="0.25">
      <c r="A79" s="7" t="s">
        <v>87</v>
      </c>
      <c r="B79" s="6" t="s">
        <v>155</v>
      </c>
      <c r="C79" s="7" t="s">
        <v>62</v>
      </c>
      <c r="D79" s="7">
        <v>5835</v>
      </c>
      <c r="E79" s="7">
        <v>0</v>
      </c>
      <c r="F79" s="7">
        <v>5835</v>
      </c>
      <c r="G79" s="7">
        <v>5252</v>
      </c>
      <c r="H79" s="12">
        <f t="shared" si="1"/>
        <v>583</v>
      </c>
      <c r="I79" s="7"/>
      <c r="J79" s="7">
        <v>0</v>
      </c>
      <c r="K79" s="7">
        <v>0</v>
      </c>
      <c r="L79" s="7">
        <v>0</v>
      </c>
      <c r="M79" s="7">
        <v>0</v>
      </c>
      <c r="N79" s="7" t="s">
        <v>156</v>
      </c>
      <c r="O79" s="7">
        <v>5835</v>
      </c>
      <c r="P79" s="7">
        <v>5252</v>
      </c>
      <c r="Q79" s="7">
        <v>0</v>
      </c>
      <c r="R79" s="7">
        <v>0</v>
      </c>
      <c r="S79" s="7"/>
      <c r="T79" s="7">
        <v>0</v>
      </c>
      <c r="U79" s="7">
        <v>0</v>
      </c>
      <c r="V79" s="7"/>
      <c r="W79" s="7">
        <v>0</v>
      </c>
      <c r="X79" s="7">
        <v>0</v>
      </c>
    </row>
    <row r="80" spans="1:24" ht="90" x14ac:dyDescent="0.25">
      <c r="A80" s="7" t="s">
        <v>87</v>
      </c>
      <c r="B80" s="6" t="s">
        <v>157</v>
      </c>
      <c r="C80" s="7" t="s">
        <v>62</v>
      </c>
      <c r="D80" s="7">
        <v>3045</v>
      </c>
      <c r="E80" s="7">
        <v>0</v>
      </c>
      <c r="F80" s="7">
        <v>3045</v>
      </c>
      <c r="G80" s="7">
        <v>2740</v>
      </c>
      <c r="H80" s="12">
        <f t="shared" si="1"/>
        <v>305</v>
      </c>
      <c r="I80" s="7"/>
      <c r="J80" s="7">
        <v>0</v>
      </c>
      <c r="K80" s="7">
        <v>0</v>
      </c>
      <c r="L80" s="7">
        <v>0</v>
      </c>
      <c r="M80" s="7">
        <v>0</v>
      </c>
      <c r="N80" s="7" t="s">
        <v>158</v>
      </c>
      <c r="O80" s="7">
        <v>3045</v>
      </c>
      <c r="P80" s="7">
        <v>2740</v>
      </c>
      <c r="Q80" s="7">
        <v>0</v>
      </c>
      <c r="R80" s="7">
        <v>0</v>
      </c>
      <c r="S80" s="7"/>
      <c r="T80" s="7">
        <v>0</v>
      </c>
      <c r="U80" s="7">
        <v>0</v>
      </c>
      <c r="V80" s="7"/>
      <c r="W80" s="7">
        <v>0</v>
      </c>
      <c r="X80" s="7">
        <v>0</v>
      </c>
    </row>
    <row r="81" spans="1:24" ht="90" x14ac:dyDescent="0.25">
      <c r="A81" s="7" t="s">
        <v>87</v>
      </c>
      <c r="B81" s="6" t="s">
        <v>159</v>
      </c>
      <c r="C81" s="7" t="s">
        <v>62</v>
      </c>
      <c r="D81" s="7">
        <v>2450</v>
      </c>
      <c r="E81" s="7">
        <v>0</v>
      </c>
      <c r="F81" s="7">
        <v>2450</v>
      </c>
      <c r="G81" s="7">
        <v>2205</v>
      </c>
      <c r="H81" s="12">
        <f t="shared" si="1"/>
        <v>245</v>
      </c>
      <c r="I81" s="7"/>
      <c r="J81" s="7">
        <v>0</v>
      </c>
      <c r="K81" s="7">
        <v>0</v>
      </c>
      <c r="L81" s="7">
        <v>0</v>
      </c>
      <c r="M81" s="7">
        <v>0</v>
      </c>
      <c r="N81" s="7" t="s">
        <v>160</v>
      </c>
      <c r="O81" s="7">
        <v>2450</v>
      </c>
      <c r="P81" s="7">
        <v>2205</v>
      </c>
      <c r="Q81" s="7">
        <v>0</v>
      </c>
      <c r="R81" s="7">
        <v>0</v>
      </c>
      <c r="S81" s="7"/>
      <c r="T81" s="7">
        <v>0</v>
      </c>
      <c r="U81" s="7">
        <v>0</v>
      </c>
      <c r="V81" s="7"/>
      <c r="W81" s="7">
        <v>0</v>
      </c>
      <c r="X81" s="7">
        <v>0</v>
      </c>
    </row>
    <row r="82" spans="1:24" ht="75" x14ac:dyDescent="0.25">
      <c r="A82" s="7" t="s">
        <v>87</v>
      </c>
      <c r="B82" s="6" t="s">
        <v>161</v>
      </c>
      <c r="C82" s="7" t="s">
        <v>62</v>
      </c>
      <c r="D82" s="7">
        <v>1900</v>
      </c>
      <c r="E82" s="7">
        <v>0</v>
      </c>
      <c r="F82" s="7">
        <v>1900</v>
      </c>
      <c r="G82" s="7">
        <v>1710</v>
      </c>
      <c r="H82" s="12">
        <f t="shared" si="1"/>
        <v>190</v>
      </c>
      <c r="I82" s="7"/>
      <c r="J82" s="7">
        <v>0</v>
      </c>
      <c r="K82" s="7">
        <v>0</v>
      </c>
      <c r="L82" s="7">
        <v>0</v>
      </c>
      <c r="M82" s="7">
        <v>0</v>
      </c>
      <c r="N82" s="7" t="s">
        <v>162</v>
      </c>
      <c r="O82" s="7">
        <v>1900</v>
      </c>
      <c r="P82" s="7">
        <v>1710</v>
      </c>
      <c r="Q82" s="7">
        <v>0</v>
      </c>
      <c r="R82" s="7">
        <v>0</v>
      </c>
      <c r="S82" s="7"/>
      <c r="T82" s="7">
        <v>0</v>
      </c>
      <c r="U82" s="7">
        <v>0</v>
      </c>
      <c r="V82" s="7"/>
      <c r="W82" s="7">
        <v>0</v>
      </c>
      <c r="X82" s="7">
        <v>0</v>
      </c>
    </row>
    <row r="83" spans="1:24" ht="90" x14ac:dyDescent="0.25">
      <c r="A83" s="7" t="s">
        <v>87</v>
      </c>
      <c r="B83" s="6" t="s">
        <v>163</v>
      </c>
      <c r="C83" s="7" t="s">
        <v>62</v>
      </c>
      <c r="D83" s="7">
        <v>6770</v>
      </c>
      <c r="E83" s="7">
        <v>0</v>
      </c>
      <c r="F83" s="7">
        <v>6770</v>
      </c>
      <c r="G83" s="7">
        <v>6093</v>
      </c>
      <c r="H83" s="12">
        <f t="shared" si="1"/>
        <v>677</v>
      </c>
      <c r="I83" s="7"/>
      <c r="J83" s="7">
        <v>0</v>
      </c>
      <c r="K83" s="7">
        <v>0</v>
      </c>
      <c r="L83" s="7">
        <v>0</v>
      </c>
      <c r="M83" s="7">
        <v>0</v>
      </c>
      <c r="N83" s="7" t="s">
        <v>164</v>
      </c>
      <c r="O83" s="7">
        <v>6770</v>
      </c>
      <c r="P83" s="7">
        <v>6093</v>
      </c>
      <c r="Q83" s="7">
        <v>0</v>
      </c>
      <c r="R83" s="7">
        <v>0</v>
      </c>
      <c r="S83" s="7"/>
      <c r="T83" s="7">
        <v>0</v>
      </c>
      <c r="U83" s="7">
        <v>0</v>
      </c>
      <c r="V83" s="7"/>
      <c r="W83" s="7">
        <v>0</v>
      </c>
      <c r="X83" s="7">
        <v>0</v>
      </c>
    </row>
    <row r="84" spans="1:24" ht="60" x14ac:dyDescent="0.25">
      <c r="A84" s="7" t="s">
        <v>87</v>
      </c>
      <c r="B84" s="6" t="s">
        <v>165</v>
      </c>
      <c r="C84" s="7" t="s">
        <v>40</v>
      </c>
      <c r="D84" s="7">
        <v>4600</v>
      </c>
      <c r="E84" s="7">
        <v>0</v>
      </c>
      <c r="F84" s="7">
        <v>4600</v>
      </c>
      <c r="G84" s="7">
        <v>0</v>
      </c>
      <c r="H84" s="12">
        <f t="shared" si="1"/>
        <v>4600</v>
      </c>
      <c r="I84" s="7" t="s">
        <v>166</v>
      </c>
      <c r="J84" s="7">
        <v>4600</v>
      </c>
      <c r="K84" s="7">
        <v>4600</v>
      </c>
      <c r="L84" s="7">
        <v>0</v>
      </c>
      <c r="M84" s="7">
        <v>0</v>
      </c>
      <c r="N84" s="7"/>
      <c r="O84" s="7">
        <v>0</v>
      </c>
      <c r="P84" s="7">
        <v>0</v>
      </c>
      <c r="Q84" s="7">
        <v>0</v>
      </c>
      <c r="R84" s="7">
        <v>0</v>
      </c>
      <c r="S84" s="7"/>
      <c r="T84" s="7">
        <v>0</v>
      </c>
      <c r="U84" s="7">
        <v>0</v>
      </c>
      <c r="V84" s="7"/>
      <c r="W84" s="7">
        <v>0</v>
      </c>
      <c r="X84" s="7">
        <v>0</v>
      </c>
    </row>
    <row r="85" spans="1:24" ht="60" x14ac:dyDescent="0.25">
      <c r="A85" s="7" t="s">
        <v>87</v>
      </c>
      <c r="B85" s="6" t="s">
        <v>167</v>
      </c>
      <c r="C85" s="7" t="s">
        <v>40</v>
      </c>
      <c r="D85" s="7">
        <v>5200</v>
      </c>
      <c r="E85" s="7">
        <v>0</v>
      </c>
      <c r="F85" s="7">
        <v>5200</v>
      </c>
      <c r="G85" s="7">
        <v>0</v>
      </c>
      <c r="H85" s="12">
        <f t="shared" si="1"/>
        <v>5200</v>
      </c>
      <c r="I85" s="7" t="s">
        <v>168</v>
      </c>
      <c r="J85" s="7">
        <v>5200</v>
      </c>
      <c r="K85" s="7">
        <v>5200</v>
      </c>
      <c r="L85" s="7">
        <v>0</v>
      </c>
      <c r="M85" s="7">
        <v>0</v>
      </c>
      <c r="N85" s="7"/>
      <c r="O85" s="7">
        <v>0</v>
      </c>
      <c r="P85" s="7">
        <v>0</v>
      </c>
      <c r="Q85" s="7">
        <v>0</v>
      </c>
      <c r="R85" s="7">
        <v>0</v>
      </c>
      <c r="S85" s="7"/>
      <c r="T85" s="7">
        <v>0</v>
      </c>
      <c r="U85" s="7">
        <v>0</v>
      </c>
      <c r="V85" s="7"/>
      <c r="W85" s="7">
        <v>0</v>
      </c>
      <c r="X85" s="7">
        <v>0</v>
      </c>
    </row>
    <row r="86" spans="1:24" ht="90" x14ac:dyDescent="0.25">
      <c r="A86" s="7" t="s">
        <v>169</v>
      </c>
      <c r="B86" s="6" t="s">
        <v>170</v>
      </c>
      <c r="C86" s="7" t="s">
        <v>40</v>
      </c>
      <c r="D86" s="7">
        <v>3400</v>
      </c>
      <c r="E86" s="7">
        <v>0</v>
      </c>
      <c r="F86" s="7">
        <v>3400</v>
      </c>
      <c r="G86" s="7">
        <v>0</v>
      </c>
      <c r="H86" s="12">
        <f t="shared" si="1"/>
        <v>3400</v>
      </c>
      <c r="I86" s="7" t="s">
        <v>171</v>
      </c>
      <c r="J86" s="7">
        <v>3400</v>
      </c>
      <c r="K86" s="7">
        <v>3400</v>
      </c>
      <c r="L86" s="7">
        <v>0</v>
      </c>
      <c r="M86" s="7">
        <v>0</v>
      </c>
      <c r="N86" s="7"/>
      <c r="O86" s="7">
        <v>0</v>
      </c>
      <c r="P86" s="7">
        <v>0</v>
      </c>
      <c r="Q86" s="7">
        <v>0</v>
      </c>
      <c r="R86" s="7">
        <v>0</v>
      </c>
      <c r="S86" s="7"/>
      <c r="T86" s="7">
        <v>0</v>
      </c>
      <c r="U86" s="7">
        <v>0</v>
      </c>
      <c r="V86" s="7"/>
      <c r="W86" s="7">
        <v>0</v>
      </c>
      <c r="X86" s="7">
        <v>0</v>
      </c>
    </row>
    <row r="87" spans="1:24" ht="135" x14ac:dyDescent="0.25">
      <c r="A87" s="7" t="s">
        <v>91</v>
      </c>
      <c r="B87" s="6" t="s">
        <v>172</v>
      </c>
      <c r="C87" s="7" t="s">
        <v>68</v>
      </c>
      <c r="D87" s="7">
        <v>25200</v>
      </c>
      <c r="E87" s="7">
        <v>0</v>
      </c>
      <c r="F87" s="7">
        <v>25200</v>
      </c>
      <c r="G87" s="7">
        <v>0</v>
      </c>
      <c r="H87" s="12">
        <f t="shared" si="1"/>
        <v>25200</v>
      </c>
      <c r="I87" s="7"/>
      <c r="J87" s="7">
        <v>0</v>
      </c>
      <c r="K87" s="7">
        <v>0</v>
      </c>
      <c r="L87" s="7">
        <v>0</v>
      </c>
      <c r="M87" s="7">
        <v>0</v>
      </c>
      <c r="N87" s="7"/>
      <c r="O87" s="7">
        <v>0</v>
      </c>
      <c r="P87" s="7">
        <v>0</v>
      </c>
      <c r="Q87" s="7">
        <v>25200</v>
      </c>
      <c r="R87" s="7">
        <v>0</v>
      </c>
      <c r="S87" s="7"/>
      <c r="T87" s="7">
        <v>0</v>
      </c>
      <c r="U87" s="7">
        <v>0</v>
      </c>
      <c r="V87" s="7"/>
      <c r="W87" s="7">
        <v>0</v>
      </c>
      <c r="X87" s="7">
        <v>0</v>
      </c>
    </row>
    <row r="88" spans="1:24" ht="75" x14ac:dyDescent="0.25">
      <c r="A88" s="7" t="s">
        <v>91</v>
      </c>
      <c r="B88" s="6" t="s">
        <v>173</v>
      </c>
      <c r="C88" s="7" t="s">
        <v>47</v>
      </c>
      <c r="D88" s="7">
        <v>10000</v>
      </c>
      <c r="E88" s="7">
        <v>0</v>
      </c>
      <c r="F88" s="7">
        <v>10000</v>
      </c>
      <c r="G88" s="7">
        <v>9000</v>
      </c>
      <c r="H88" s="12">
        <f t="shared" si="1"/>
        <v>1000</v>
      </c>
      <c r="I88" s="7"/>
      <c r="J88" s="7">
        <v>0</v>
      </c>
      <c r="K88" s="7">
        <v>0</v>
      </c>
      <c r="L88" s="7">
        <v>0</v>
      </c>
      <c r="M88" s="7">
        <v>0</v>
      </c>
      <c r="N88" s="7" t="s">
        <v>106</v>
      </c>
      <c r="O88" s="7">
        <v>10000</v>
      </c>
      <c r="P88" s="7">
        <v>9000</v>
      </c>
      <c r="Q88" s="7">
        <v>0</v>
      </c>
      <c r="R88" s="7">
        <v>0</v>
      </c>
      <c r="S88" s="7"/>
      <c r="T88" s="7">
        <v>0</v>
      </c>
      <c r="U88" s="7">
        <v>0</v>
      </c>
      <c r="V88" s="7"/>
      <c r="W88" s="7">
        <v>0</v>
      </c>
      <c r="X88" s="7">
        <v>0</v>
      </c>
    </row>
    <row r="89" spans="1:24" ht="75" x14ac:dyDescent="0.25">
      <c r="A89" s="7" t="s">
        <v>87</v>
      </c>
      <c r="B89" s="6" t="s">
        <v>174</v>
      </c>
      <c r="C89" s="7" t="s">
        <v>40</v>
      </c>
      <c r="D89" s="7">
        <v>2700</v>
      </c>
      <c r="E89" s="7">
        <v>0</v>
      </c>
      <c r="F89" s="7">
        <v>2700</v>
      </c>
      <c r="G89" s="7">
        <v>0</v>
      </c>
      <c r="H89" s="12">
        <f t="shared" si="1"/>
        <v>2700</v>
      </c>
      <c r="I89" s="7" t="s">
        <v>175</v>
      </c>
      <c r="J89" s="7">
        <v>2700</v>
      </c>
      <c r="K89" s="7">
        <v>2700</v>
      </c>
      <c r="L89" s="7">
        <v>0</v>
      </c>
      <c r="M89" s="7">
        <v>0</v>
      </c>
      <c r="N89" s="7"/>
      <c r="O89" s="7">
        <v>0</v>
      </c>
      <c r="P89" s="7">
        <v>0</v>
      </c>
      <c r="Q89" s="7">
        <v>0</v>
      </c>
      <c r="R89" s="7">
        <v>0</v>
      </c>
      <c r="S89" s="7"/>
      <c r="T89" s="7">
        <v>0</v>
      </c>
      <c r="U89" s="7">
        <v>0</v>
      </c>
      <c r="V89" s="7"/>
      <c r="W89" s="7">
        <v>0</v>
      </c>
      <c r="X89" s="7">
        <v>0</v>
      </c>
    </row>
    <row r="90" spans="1:24" ht="75" x14ac:dyDescent="0.25">
      <c r="A90" s="7" t="s">
        <v>87</v>
      </c>
      <c r="B90" s="6" t="s">
        <v>176</v>
      </c>
      <c r="C90" s="7" t="s">
        <v>40</v>
      </c>
      <c r="D90" s="7">
        <v>4800</v>
      </c>
      <c r="E90" s="7">
        <v>0</v>
      </c>
      <c r="F90" s="7">
        <v>4800</v>
      </c>
      <c r="G90" s="7">
        <v>0</v>
      </c>
      <c r="H90" s="12">
        <f t="shared" si="1"/>
        <v>4800</v>
      </c>
      <c r="I90" s="7" t="s">
        <v>177</v>
      </c>
      <c r="J90" s="7">
        <v>4800</v>
      </c>
      <c r="K90" s="7">
        <v>4800</v>
      </c>
      <c r="L90" s="7">
        <v>0</v>
      </c>
      <c r="M90" s="7">
        <v>0</v>
      </c>
      <c r="N90" s="7"/>
      <c r="O90" s="7">
        <v>0</v>
      </c>
      <c r="P90" s="7">
        <v>0</v>
      </c>
      <c r="Q90" s="7">
        <v>0</v>
      </c>
      <c r="R90" s="7">
        <v>0</v>
      </c>
      <c r="S90" s="7"/>
      <c r="T90" s="7">
        <v>0</v>
      </c>
      <c r="U90" s="7">
        <v>0</v>
      </c>
      <c r="V90" s="7"/>
      <c r="W90" s="7">
        <v>0</v>
      </c>
      <c r="X90" s="7">
        <v>0</v>
      </c>
    </row>
    <row r="91" spans="1:24" x14ac:dyDescent="0.25">
      <c r="A91" s="4"/>
      <c r="B91" s="4" t="s">
        <v>51</v>
      </c>
      <c r="C91" s="4"/>
      <c r="D91" s="4">
        <v>13827947</v>
      </c>
      <c r="E91" s="4">
        <v>2258778</v>
      </c>
      <c r="F91" s="4">
        <v>11037399</v>
      </c>
      <c r="G91" s="4">
        <v>7752928</v>
      </c>
      <c r="H91" s="12">
        <f t="shared" si="1"/>
        <v>3284471</v>
      </c>
      <c r="I91" s="4"/>
      <c r="J91" s="4">
        <v>849800</v>
      </c>
      <c r="K91" s="4">
        <v>849800</v>
      </c>
      <c r="L91" s="4">
        <v>288560</v>
      </c>
      <c r="M91" s="4">
        <v>288560</v>
      </c>
      <c r="N91" s="4"/>
      <c r="O91" s="4">
        <v>818954</v>
      </c>
      <c r="P91" s="4">
        <v>742798</v>
      </c>
      <c r="Q91" s="4">
        <v>345300</v>
      </c>
      <c r="R91" s="4">
        <v>209227</v>
      </c>
      <c r="S91" s="4"/>
      <c r="T91" s="4">
        <v>9023345</v>
      </c>
      <c r="U91" s="4">
        <v>6512343</v>
      </c>
      <c r="V91" s="4"/>
      <c r="W91" s="4">
        <v>0</v>
      </c>
      <c r="X91" s="4">
        <v>0</v>
      </c>
    </row>
    <row r="92" spans="1:24" ht="60" x14ac:dyDescent="0.25">
      <c r="A92" s="7" t="s">
        <v>87</v>
      </c>
      <c r="B92" s="6" t="s">
        <v>178</v>
      </c>
      <c r="C92" s="7" t="s">
        <v>62</v>
      </c>
      <c r="D92" s="7">
        <v>252800</v>
      </c>
      <c r="E92" s="7">
        <v>0</v>
      </c>
      <c r="F92" s="7">
        <v>252800</v>
      </c>
      <c r="G92" s="7">
        <v>252795</v>
      </c>
      <c r="H92" s="12">
        <f t="shared" si="1"/>
        <v>5</v>
      </c>
      <c r="I92" s="7"/>
      <c r="J92" s="7">
        <v>0</v>
      </c>
      <c r="K92" s="7">
        <v>0</v>
      </c>
      <c r="L92" s="7">
        <v>0</v>
      </c>
      <c r="M92" s="7">
        <v>0</v>
      </c>
      <c r="N92" s="7" t="s">
        <v>179</v>
      </c>
      <c r="O92" s="7">
        <v>50000</v>
      </c>
      <c r="P92" s="7">
        <v>50000</v>
      </c>
      <c r="Q92" s="7">
        <v>202800</v>
      </c>
      <c r="R92" s="7">
        <v>202795</v>
      </c>
      <c r="S92" s="7"/>
      <c r="T92" s="7">
        <v>0</v>
      </c>
      <c r="U92" s="7">
        <v>0</v>
      </c>
      <c r="V92" s="7"/>
      <c r="W92" s="7">
        <v>0</v>
      </c>
      <c r="X92" s="7">
        <v>0</v>
      </c>
    </row>
    <row r="93" spans="1:24" ht="45" x14ac:dyDescent="0.25">
      <c r="A93" s="7" t="s">
        <v>87</v>
      </c>
      <c r="B93" s="6" t="s">
        <v>180</v>
      </c>
      <c r="C93" s="7" t="s">
        <v>62</v>
      </c>
      <c r="D93" s="7">
        <v>53000</v>
      </c>
      <c r="E93" s="7">
        <v>24875</v>
      </c>
      <c r="F93" s="7">
        <v>28125</v>
      </c>
      <c r="G93" s="7">
        <v>28125</v>
      </c>
      <c r="H93" s="12">
        <f t="shared" si="1"/>
        <v>0</v>
      </c>
      <c r="I93" s="7"/>
      <c r="J93" s="7">
        <v>0</v>
      </c>
      <c r="K93" s="7">
        <v>0</v>
      </c>
      <c r="L93" s="7">
        <v>0</v>
      </c>
      <c r="M93" s="7">
        <v>0</v>
      </c>
      <c r="N93" s="7" t="s">
        <v>181</v>
      </c>
      <c r="O93" s="7">
        <v>28125</v>
      </c>
      <c r="P93" s="7">
        <v>28125</v>
      </c>
      <c r="Q93" s="7">
        <v>0</v>
      </c>
      <c r="R93" s="7">
        <v>0</v>
      </c>
      <c r="S93" s="7"/>
      <c r="T93" s="7">
        <v>0</v>
      </c>
      <c r="U93" s="7">
        <v>0</v>
      </c>
      <c r="V93" s="7"/>
      <c r="W93" s="7">
        <v>0</v>
      </c>
      <c r="X93" s="7">
        <v>0</v>
      </c>
    </row>
    <row r="94" spans="1:24" ht="45" x14ac:dyDescent="0.25">
      <c r="A94" s="7" t="s">
        <v>87</v>
      </c>
      <c r="B94" s="6" t="s">
        <v>182</v>
      </c>
      <c r="C94" s="7" t="s">
        <v>47</v>
      </c>
      <c r="D94" s="7">
        <v>102550</v>
      </c>
      <c r="E94" s="7">
        <v>4600</v>
      </c>
      <c r="F94" s="7">
        <v>67600</v>
      </c>
      <c r="G94" s="7">
        <v>67588</v>
      </c>
      <c r="H94" s="12">
        <f t="shared" si="1"/>
        <v>12</v>
      </c>
      <c r="I94" s="7" t="s">
        <v>183</v>
      </c>
      <c r="J94" s="7">
        <v>45000</v>
      </c>
      <c r="K94" s="7">
        <v>45000</v>
      </c>
      <c r="L94" s="7">
        <v>44997</v>
      </c>
      <c r="M94" s="7">
        <v>44997</v>
      </c>
      <c r="N94" s="7" t="s">
        <v>184</v>
      </c>
      <c r="O94" s="7">
        <v>22600</v>
      </c>
      <c r="P94" s="7">
        <v>22591</v>
      </c>
      <c r="Q94" s="7">
        <v>0</v>
      </c>
      <c r="R94" s="7"/>
      <c r="S94" s="7"/>
      <c r="T94" s="7">
        <v>0</v>
      </c>
      <c r="U94" s="7">
        <v>0</v>
      </c>
      <c r="V94" s="7"/>
      <c r="W94" s="7">
        <v>0</v>
      </c>
      <c r="X94" s="7">
        <v>0</v>
      </c>
    </row>
    <row r="95" spans="1:24" ht="30" x14ac:dyDescent="0.25">
      <c r="A95" s="7" t="s">
        <v>87</v>
      </c>
      <c r="B95" s="6" t="s">
        <v>185</v>
      </c>
      <c r="C95" s="7" t="s">
        <v>47</v>
      </c>
      <c r="D95" s="7">
        <v>397000</v>
      </c>
      <c r="E95" s="7">
        <v>9720</v>
      </c>
      <c r="F95" s="7">
        <v>387280</v>
      </c>
      <c r="G95" s="7">
        <v>248563</v>
      </c>
      <c r="H95" s="12">
        <f t="shared" si="1"/>
        <v>138717</v>
      </c>
      <c r="I95" s="7" t="s">
        <v>186</v>
      </c>
      <c r="J95" s="7">
        <v>171000</v>
      </c>
      <c r="K95" s="7">
        <v>171000</v>
      </c>
      <c r="L95" s="7">
        <v>170999</v>
      </c>
      <c r="M95" s="7">
        <v>170999</v>
      </c>
      <c r="N95" s="7" t="s">
        <v>187</v>
      </c>
      <c r="O95" s="7">
        <v>80280</v>
      </c>
      <c r="P95" s="7">
        <v>77564</v>
      </c>
      <c r="Q95" s="7">
        <v>136000</v>
      </c>
      <c r="R95" s="7">
        <v>0</v>
      </c>
      <c r="S95" s="7"/>
      <c r="T95" s="7">
        <v>0</v>
      </c>
      <c r="U95" s="7">
        <v>0</v>
      </c>
      <c r="V95" s="7"/>
      <c r="W95" s="7">
        <v>0</v>
      </c>
      <c r="X95" s="7">
        <v>0</v>
      </c>
    </row>
    <row r="96" spans="1:24" ht="30" x14ac:dyDescent="0.25">
      <c r="A96" s="7" t="s">
        <v>87</v>
      </c>
      <c r="B96" s="6" t="s">
        <v>188</v>
      </c>
      <c r="C96" s="7" t="s">
        <v>47</v>
      </c>
      <c r="D96" s="7">
        <v>92900</v>
      </c>
      <c r="E96" s="7">
        <v>3520</v>
      </c>
      <c r="F96" s="7">
        <v>74480</v>
      </c>
      <c r="G96" s="7">
        <v>73590</v>
      </c>
      <c r="H96" s="12">
        <f t="shared" si="1"/>
        <v>890</v>
      </c>
      <c r="I96" s="7" t="s">
        <v>189</v>
      </c>
      <c r="J96" s="7">
        <v>45000</v>
      </c>
      <c r="K96" s="7">
        <v>45000</v>
      </c>
      <c r="L96" s="7">
        <v>44964</v>
      </c>
      <c r="M96" s="7">
        <v>44964</v>
      </c>
      <c r="N96" s="7" t="s">
        <v>190</v>
      </c>
      <c r="O96" s="7">
        <v>29480</v>
      </c>
      <c r="P96" s="7">
        <v>28626</v>
      </c>
      <c r="Q96" s="7">
        <v>0</v>
      </c>
      <c r="R96" s="7">
        <v>0</v>
      </c>
      <c r="S96" s="7"/>
      <c r="T96" s="7">
        <v>0</v>
      </c>
      <c r="U96" s="7">
        <v>0</v>
      </c>
      <c r="V96" s="7"/>
      <c r="W96" s="7">
        <v>0</v>
      </c>
      <c r="X96" s="7">
        <v>0</v>
      </c>
    </row>
    <row r="97" spans="1:24" ht="45" x14ac:dyDescent="0.25">
      <c r="A97" s="7" t="s">
        <v>87</v>
      </c>
      <c r="B97" s="6" t="s">
        <v>191</v>
      </c>
      <c r="C97" s="7" t="s">
        <v>62</v>
      </c>
      <c r="D97" s="7">
        <v>55800</v>
      </c>
      <c r="E97" s="7">
        <v>17383</v>
      </c>
      <c r="F97" s="7">
        <v>19417</v>
      </c>
      <c r="G97" s="7">
        <v>19408</v>
      </c>
      <c r="H97" s="12">
        <f t="shared" si="1"/>
        <v>9</v>
      </c>
      <c r="I97" s="7"/>
      <c r="J97" s="7">
        <v>0</v>
      </c>
      <c r="K97" s="7">
        <v>0</v>
      </c>
      <c r="L97" s="7">
        <v>0</v>
      </c>
      <c r="M97" s="7">
        <v>0</v>
      </c>
      <c r="N97" s="7" t="s">
        <v>192</v>
      </c>
      <c r="O97" s="7">
        <v>19417</v>
      </c>
      <c r="P97" s="7">
        <v>19408</v>
      </c>
      <c r="Q97" s="7">
        <v>0</v>
      </c>
      <c r="R97" s="7">
        <v>0</v>
      </c>
      <c r="S97" s="7"/>
      <c r="T97" s="7">
        <v>0</v>
      </c>
      <c r="U97" s="7">
        <v>0</v>
      </c>
      <c r="V97" s="7"/>
      <c r="W97" s="7">
        <v>0</v>
      </c>
      <c r="X97" s="7">
        <v>0</v>
      </c>
    </row>
    <row r="98" spans="1:24" ht="45" x14ac:dyDescent="0.25">
      <c r="A98" s="7" t="s">
        <v>87</v>
      </c>
      <c r="B98" s="6" t="s">
        <v>193</v>
      </c>
      <c r="C98" s="7" t="s">
        <v>62</v>
      </c>
      <c r="D98" s="7">
        <v>28800</v>
      </c>
      <c r="E98" s="7">
        <v>960</v>
      </c>
      <c r="F98" s="7">
        <v>27840</v>
      </c>
      <c r="G98" s="7">
        <v>27840</v>
      </c>
      <c r="H98" s="12">
        <f t="shared" si="1"/>
        <v>0</v>
      </c>
      <c r="I98" s="7" t="s">
        <v>194</v>
      </c>
      <c r="J98" s="7">
        <v>27600</v>
      </c>
      <c r="K98" s="7">
        <v>27600</v>
      </c>
      <c r="L98" s="7">
        <v>27600</v>
      </c>
      <c r="M98" s="7">
        <v>27600</v>
      </c>
      <c r="N98" s="7" t="s">
        <v>195</v>
      </c>
      <c r="O98" s="7">
        <v>240</v>
      </c>
      <c r="P98" s="7">
        <v>240</v>
      </c>
      <c r="Q98" s="7">
        <v>0</v>
      </c>
      <c r="R98" s="7">
        <v>0</v>
      </c>
      <c r="S98" s="7"/>
      <c r="T98" s="7">
        <v>0</v>
      </c>
      <c r="U98" s="7">
        <v>0</v>
      </c>
      <c r="V98" s="7"/>
      <c r="W98" s="7">
        <v>0</v>
      </c>
      <c r="X98" s="7">
        <v>0</v>
      </c>
    </row>
    <row r="99" spans="1:24" ht="45" x14ac:dyDescent="0.25">
      <c r="A99" s="7" t="s">
        <v>87</v>
      </c>
      <c r="B99" s="6" t="s">
        <v>196</v>
      </c>
      <c r="C99" s="7" t="s">
        <v>62</v>
      </c>
      <c r="D99" s="7">
        <v>57550</v>
      </c>
      <c r="E99" s="7">
        <v>11476</v>
      </c>
      <c r="F99" s="7">
        <v>12324</v>
      </c>
      <c r="G99" s="7">
        <v>12324</v>
      </c>
      <c r="H99" s="12">
        <f t="shared" si="1"/>
        <v>0</v>
      </c>
      <c r="I99" s="7"/>
      <c r="J99" s="7">
        <v>0</v>
      </c>
      <c r="K99" s="7">
        <v>0</v>
      </c>
      <c r="L99" s="7">
        <v>0</v>
      </c>
      <c r="M99" s="7">
        <v>0</v>
      </c>
      <c r="N99" s="7" t="s">
        <v>197</v>
      </c>
      <c r="O99" s="7">
        <v>12324</v>
      </c>
      <c r="P99" s="7">
        <v>12324</v>
      </c>
      <c r="Q99" s="7">
        <v>0</v>
      </c>
      <c r="R99" s="7">
        <v>0</v>
      </c>
      <c r="S99" s="7"/>
      <c r="T99" s="7">
        <v>0</v>
      </c>
      <c r="U99" s="7">
        <v>0</v>
      </c>
      <c r="V99" s="7"/>
      <c r="W99" s="7">
        <v>0</v>
      </c>
      <c r="X99" s="7">
        <v>0</v>
      </c>
    </row>
    <row r="100" spans="1:24" ht="45" x14ac:dyDescent="0.25">
      <c r="A100" s="7" t="s">
        <v>87</v>
      </c>
      <c r="B100" s="6" t="s">
        <v>198</v>
      </c>
      <c r="C100" s="7" t="s">
        <v>40</v>
      </c>
      <c r="D100" s="7">
        <v>110000</v>
      </c>
      <c r="E100" s="7">
        <v>0</v>
      </c>
      <c r="F100" s="7">
        <v>110000</v>
      </c>
      <c r="G100" s="7">
        <v>0</v>
      </c>
      <c r="H100" s="12">
        <f t="shared" si="1"/>
        <v>110000</v>
      </c>
      <c r="I100" s="7" t="s">
        <v>199</v>
      </c>
      <c r="J100" s="7">
        <v>110000</v>
      </c>
      <c r="K100" s="7">
        <v>110000</v>
      </c>
      <c r="L100" s="7">
        <v>0</v>
      </c>
      <c r="M100" s="7">
        <v>0</v>
      </c>
      <c r="N100" s="7"/>
      <c r="O100" s="7">
        <v>0</v>
      </c>
      <c r="P100" s="7">
        <v>0</v>
      </c>
      <c r="Q100" s="7">
        <v>0</v>
      </c>
      <c r="R100" s="7">
        <v>0</v>
      </c>
      <c r="S100" s="7"/>
      <c r="T100" s="7">
        <v>0</v>
      </c>
      <c r="U100" s="7">
        <v>0</v>
      </c>
      <c r="V100" s="7"/>
      <c r="W100" s="7">
        <v>0</v>
      </c>
      <c r="X100" s="7">
        <v>0</v>
      </c>
    </row>
    <row r="101" spans="1:24" ht="45" x14ac:dyDescent="0.25">
      <c r="A101" s="7" t="s">
        <v>87</v>
      </c>
      <c r="B101" s="6" t="s">
        <v>200</v>
      </c>
      <c r="C101" s="7" t="s">
        <v>40</v>
      </c>
      <c r="D101" s="7">
        <v>188770</v>
      </c>
      <c r="E101" s="7">
        <v>0</v>
      </c>
      <c r="F101" s="7">
        <v>88000</v>
      </c>
      <c r="G101" s="7">
        <v>0</v>
      </c>
      <c r="H101" s="12">
        <f t="shared" si="1"/>
        <v>88000</v>
      </c>
      <c r="I101" s="7" t="s">
        <v>201</v>
      </c>
      <c r="J101" s="7">
        <v>88000</v>
      </c>
      <c r="K101" s="7">
        <v>88000</v>
      </c>
      <c r="L101" s="7">
        <v>0</v>
      </c>
      <c r="M101" s="7">
        <v>0</v>
      </c>
      <c r="N101" s="7"/>
      <c r="O101" s="7">
        <v>0</v>
      </c>
      <c r="P101" s="7">
        <v>0</v>
      </c>
      <c r="Q101" s="7">
        <v>0</v>
      </c>
      <c r="R101" s="7">
        <v>0</v>
      </c>
      <c r="S101" s="7"/>
      <c r="T101" s="7">
        <v>0</v>
      </c>
      <c r="U101" s="7">
        <v>0</v>
      </c>
      <c r="V101" s="7"/>
      <c r="W101" s="7">
        <v>0</v>
      </c>
      <c r="X101" s="7">
        <v>0</v>
      </c>
    </row>
    <row r="102" spans="1:24" ht="45" x14ac:dyDescent="0.25">
      <c r="A102" s="7" t="s">
        <v>87</v>
      </c>
      <c r="B102" s="6" t="s">
        <v>202</v>
      </c>
      <c r="C102" s="7" t="s">
        <v>40</v>
      </c>
      <c r="D102" s="7">
        <v>262550</v>
      </c>
      <c r="E102" s="7">
        <v>0</v>
      </c>
      <c r="F102" s="7">
        <v>108000</v>
      </c>
      <c r="G102" s="7">
        <v>0</v>
      </c>
      <c r="H102" s="12">
        <f t="shared" si="1"/>
        <v>108000</v>
      </c>
      <c r="I102" s="7" t="s">
        <v>203</v>
      </c>
      <c r="J102" s="7">
        <v>108000</v>
      </c>
      <c r="K102" s="7">
        <v>108000</v>
      </c>
      <c r="L102" s="7">
        <v>0</v>
      </c>
      <c r="M102" s="7">
        <v>0</v>
      </c>
      <c r="N102" s="7"/>
      <c r="O102" s="7">
        <v>0</v>
      </c>
      <c r="P102" s="7">
        <v>0</v>
      </c>
      <c r="Q102" s="7">
        <v>0</v>
      </c>
      <c r="R102" s="7">
        <v>0</v>
      </c>
      <c r="S102" s="7"/>
      <c r="T102" s="7">
        <v>0</v>
      </c>
      <c r="U102" s="7">
        <v>0</v>
      </c>
      <c r="V102" s="7"/>
      <c r="W102" s="7">
        <v>0</v>
      </c>
      <c r="X102" s="7">
        <v>0</v>
      </c>
    </row>
    <row r="103" spans="1:24" ht="45" x14ac:dyDescent="0.25">
      <c r="A103" s="7" t="s">
        <v>87</v>
      </c>
      <c r="B103" s="6" t="s">
        <v>204</v>
      </c>
      <c r="C103" s="7" t="s">
        <v>40</v>
      </c>
      <c r="D103" s="7">
        <v>143600</v>
      </c>
      <c r="E103" s="7">
        <v>0</v>
      </c>
      <c r="F103" s="7">
        <v>71000</v>
      </c>
      <c r="G103" s="7">
        <v>0</v>
      </c>
      <c r="H103" s="12">
        <f t="shared" si="1"/>
        <v>71000</v>
      </c>
      <c r="I103" s="7" t="s">
        <v>205</v>
      </c>
      <c r="J103" s="7">
        <v>71000</v>
      </c>
      <c r="K103" s="7">
        <v>71000</v>
      </c>
      <c r="L103" s="7">
        <v>0</v>
      </c>
      <c r="M103" s="7">
        <v>0</v>
      </c>
      <c r="N103" s="7"/>
      <c r="O103" s="7">
        <v>0</v>
      </c>
      <c r="P103" s="7">
        <v>0</v>
      </c>
      <c r="Q103" s="7">
        <v>0</v>
      </c>
      <c r="R103" s="7">
        <v>0</v>
      </c>
      <c r="S103" s="7"/>
      <c r="T103" s="7">
        <v>0</v>
      </c>
      <c r="U103" s="7">
        <v>0</v>
      </c>
      <c r="V103" s="7"/>
      <c r="W103" s="7">
        <v>0</v>
      </c>
      <c r="X103" s="7">
        <v>0</v>
      </c>
    </row>
    <row r="104" spans="1:24" ht="45" x14ac:dyDescent="0.25">
      <c r="A104" s="7" t="s">
        <v>87</v>
      </c>
      <c r="B104" s="6" t="s">
        <v>206</v>
      </c>
      <c r="C104" s="7" t="s">
        <v>40</v>
      </c>
      <c r="D104" s="7">
        <v>139200</v>
      </c>
      <c r="E104" s="7">
        <v>0</v>
      </c>
      <c r="F104" s="7">
        <v>139200</v>
      </c>
      <c r="G104" s="7">
        <v>0</v>
      </c>
      <c r="H104" s="12">
        <f t="shared" si="1"/>
        <v>139200</v>
      </c>
      <c r="I104" s="7" t="s">
        <v>207</v>
      </c>
      <c r="J104" s="7">
        <v>139200</v>
      </c>
      <c r="K104" s="7">
        <v>139200</v>
      </c>
      <c r="L104" s="7">
        <v>0</v>
      </c>
      <c r="M104" s="7">
        <v>0</v>
      </c>
      <c r="N104" s="7"/>
      <c r="O104" s="7">
        <v>0</v>
      </c>
      <c r="P104" s="7">
        <v>0</v>
      </c>
      <c r="Q104" s="7">
        <v>0</v>
      </c>
      <c r="R104" s="7">
        <v>0</v>
      </c>
      <c r="S104" s="7"/>
      <c r="T104" s="7">
        <v>0</v>
      </c>
      <c r="U104" s="7">
        <v>0</v>
      </c>
      <c r="V104" s="7"/>
      <c r="W104" s="7">
        <v>0</v>
      </c>
      <c r="X104" s="7">
        <v>0</v>
      </c>
    </row>
    <row r="105" spans="1:24" ht="45" x14ac:dyDescent="0.25">
      <c r="A105" s="7" t="s">
        <v>87</v>
      </c>
      <c r="B105" s="6" t="s">
        <v>208</v>
      </c>
      <c r="C105" s="7" t="s">
        <v>40</v>
      </c>
      <c r="D105" s="7">
        <v>150850</v>
      </c>
      <c r="E105" s="7">
        <v>0</v>
      </c>
      <c r="F105" s="7">
        <v>45000</v>
      </c>
      <c r="G105" s="7">
        <v>0</v>
      </c>
      <c r="H105" s="12">
        <f t="shared" si="1"/>
        <v>45000</v>
      </c>
      <c r="I105" s="7" t="s">
        <v>132</v>
      </c>
      <c r="J105" s="7">
        <v>45000</v>
      </c>
      <c r="K105" s="7">
        <v>45000</v>
      </c>
      <c r="L105" s="7">
        <v>0</v>
      </c>
      <c r="M105" s="7">
        <v>0</v>
      </c>
      <c r="N105" s="7"/>
      <c r="O105" s="7">
        <v>0</v>
      </c>
      <c r="P105" s="7">
        <v>0</v>
      </c>
      <c r="Q105" s="7">
        <v>0</v>
      </c>
      <c r="R105" s="7">
        <v>0</v>
      </c>
      <c r="S105" s="7"/>
      <c r="T105" s="7">
        <v>0</v>
      </c>
      <c r="U105" s="7">
        <v>0</v>
      </c>
      <c r="V105" s="7"/>
      <c r="W105" s="7">
        <v>0</v>
      </c>
      <c r="X105" s="7">
        <v>0</v>
      </c>
    </row>
    <row r="106" spans="1:24" ht="60" x14ac:dyDescent="0.25">
      <c r="A106" s="7" t="s">
        <v>87</v>
      </c>
      <c r="B106" s="6" t="s">
        <v>209</v>
      </c>
      <c r="C106" s="7" t="s">
        <v>116</v>
      </c>
      <c r="D106" s="7">
        <v>2769232</v>
      </c>
      <c r="E106" s="7">
        <v>2186244</v>
      </c>
      <c r="F106" s="7">
        <v>582988</v>
      </c>
      <c r="G106" s="7">
        <v>510352</v>
      </c>
      <c r="H106" s="12">
        <f t="shared" si="1"/>
        <v>72636</v>
      </c>
      <c r="I106" s="7"/>
      <c r="J106" s="7">
        <v>0</v>
      </c>
      <c r="K106" s="7">
        <v>0</v>
      </c>
      <c r="L106" s="7">
        <v>0</v>
      </c>
      <c r="M106" s="7">
        <v>0</v>
      </c>
      <c r="N106" s="7" t="s">
        <v>210</v>
      </c>
      <c r="O106" s="7">
        <v>576488</v>
      </c>
      <c r="P106" s="7">
        <v>503920</v>
      </c>
      <c r="Q106" s="7">
        <v>6500</v>
      </c>
      <c r="R106" s="7">
        <v>6432</v>
      </c>
      <c r="S106" s="7"/>
      <c r="T106" s="7">
        <v>0</v>
      </c>
      <c r="U106" s="7">
        <v>0</v>
      </c>
      <c r="V106" s="7"/>
      <c r="W106" s="7">
        <v>0</v>
      </c>
      <c r="X106" s="7">
        <v>0</v>
      </c>
    </row>
    <row r="107" spans="1:24" x14ac:dyDescent="0.25">
      <c r="A107" s="7" t="s">
        <v>87</v>
      </c>
      <c r="B107" s="6" t="s">
        <v>211</v>
      </c>
      <c r="C107" s="7" t="s">
        <v>72</v>
      </c>
      <c r="D107" s="7">
        <v>0</v>
      </c>
      <c r="E107" s="7">
        <v>0</v>
      </c>
      <c r="F107" s="7">
        <v>0</v>
      </c>
      <c r="G107" s="7">
        <v>0</v>
      </c>
      <c r="H107" s="12">
        <f t="shared" si="1"/>
        <v>0</v>
      </c>
      <c r="I107" s="7"/>
      <c r="J107" s="7">
        <v>0</v>
      </c>
      <c r="K107" s="7">
        <v>0</v>
      </c>
      <c r="L107" s="7">
        <v>0</v>
      </c>
      <c r="M107" s="7">
        <v>0</v>
      </c>
      <c r="N107" s="7"/>
      <c r="O107" s="7">
        <v>0</v>
      </c>
      <c r="P107" s="7">
        <v>0</v>
      </c>
      <c r="Q107" s="7">
        <v>0</v>
      </c>
      <c r="R107" s="7">
        <v>0</v>
      </c>
      <c r="S107" s="7"/>
      <c r="T107" s="7">
        <v>0</v>
      </c>
      <c r="U107" s="7">
        <v>0</v>
      </c>
      <c r="V107" s="7"/>
      <c r="W107" s="7">
        <v>0</v>
      </c>
      <c r="X107" s="7">
        <v>0</v>
      </c>
    </row>
    <row r="108" spans="1:24" ht="30" x14ac:dyDescent="0.25">
      <c r="A108" s="7" t="s">
        <v>87</v>
      </c>
      <c r="B108" s="6" t="s">
        <v>212</v>
      </c>
      <c r="C108" s="7" t="s">
        <v>40</v>
      </c>
      <c r="D108" s="7">
        <v>1602417</v>
      </c>
      <c r="E108" s="7">
        <v>0</v>
      </c>
      <c r="F108" s="7">
        <v>1602417</v>
      </c>
      <c r="G108" s="7">
        <v>1580173</v>
      </c>
      <c r="H108" s="12">
        <f t="shared" si="1"/>
        <v>22244</v>
      </c>
      <c r="I108" s="7"/>
      <c r="J108" s="7">
        <v>0</v>
      </c>
      <c r="K108" s="7">
        <v>0</v>
      </c>
      <c r="L108" s="7">
        <v>0</v>
      </c>
      <c r="M108" s="7">
        <v>0</v>
      </c>
      <c r="N108" s="7"/>
      <c r="O108" s="7">
        <v>0</v>
      </c>
      <c r="P108" s="7">
        <v>0</v>
      </c>
      <c r="Q108" s="7">
        <v>0</v>
      </c>
      <c r="R108" s="7">
        <v>0</v>
      </c>
      <c r="S108" s="7" t="s">
        <v>213</v>
      </c>
      <c r="T108" s="7">
        <v>1602417</v>
      </c>
      <c r="U108" s="7">
        <v>1580173</v>
      </c>
      <c r="V108" s="7"/>
      <c r="W108" s="7">
        <v>0</v>
      </c>
      <c r="X108" s="7">
        <v>0</v>
      </c>
    </row>
    <row r="109" spans="1:24" ht="45" x14ac:dyDescent="0.25">
      <c r="A109" s="7" t="s">
        <v>87</v>
      </c>
      <c r="B109" s="6" t="s">
        <v>214</v>
      </c>
      <c r="C109" s="7" t="s">
        <v>40</v>
      </c>
      <c r="D109" s="7">
        <v>1870416</v>
      </c>
      <c r="E109" s="7">
        <v>0</v>
      </c>
      <c r="F109" s="7">
        <v>1870416</v>
      </c>
      <c r="G109" s="7">
        <v>41740</v>
      </c>
      <c r="H109" s="12">
        <f t="shared" si="1"/>
        <v>1828676</v>
      </c>
      <c r="I109" s="7"/>
      <c r="J109" s="7">
        <v>0</v>
      </c>
      <c r="K109" s="7">
        <v>0</v>
      </c>
      <c r="L109" s="7">
        <v>0</v>
      </c>
      <c r="M109" s="7">
        <v>0</v>
      </c>
      <c r="N109" s="7"/>
      <c r="O109" s="7">
        <v>0</v>
      </c>
      <c r="P109" s="7">
        <v>0</v>
      </c>
      <c r="Q109" s="7">
        <v>0</v>
      </c>
      <c r="R109" s="7">
        <v>0</v>
      </c>
      <c r="S109" s="7" t="s">
        <v>215</v>
      </c>
      <c r="T109" s="7">
        <v>1870416</v>
      </c>
      <c r="U109" s="7">
        <v>41740</v>
      </c>
      <c r="V109" s="7"/>
      <c r="W109" s="7">
        <v>0</v>
      </c>
      <c r="X109" s="7">
        <v>0</v>
      </c>
    </row>
    <row r="110" spans="1:24" ht="45" x14ac:dyDescent="0.25">
      <c r="A110" s="7" t="s">
        <v>87</v>
      </c>
      <c r="B110" s="6" t="s">
        <v>216</v>
      </c>
      <c r="C110" s="7" t="s">
        <v>40</v>
      </c>
      <c r="D110" s="7">
        <v>138474</v>
      </c>
      <c r="E110" s="7">
        <v>0</v>
      </c>
      <c r="F110" s="7">
        <v>138474</v>
      </c>
      <c r="G110" s="7">
        <v>9238</v>
      </c>
      <c r="H110" s="12">
        <f t="shared" si="1"/>
        <v>129236</v>
      </c>
      <c r="I110" s="7"/>
      <c r="J110" s="7">
        <v>0</v>
      </c>
      <c r="K110" s="7">
        <v>0</v>
      </c>
      <c r="L110" s="7">
        <v>0</v>
      </c>
      <c r="M110" s="7">
        <v>0</v>
      </c>
      <c r="N110" s="7"/>
      <c r="O110" s="7">
        <v>0</v>
      </c>
      <c r="P110" s="7">
        <v>0</v>
      </c>
      <c r="Q110" s="7">
        <v>0</v>
      </c>
      <c r="R110" s="7">
        <v>0</v>
      </c>
      <c r="S110" s="7" t="s">
        <v>217</v>
      </c>
      <c r="T110" s="7">
        <v>138474</v>
      </c>
      <c r="U110" s="7">
        <v>9238</v>
      </c>
      <c r="V110" s="7"/>
      <c r="W110" s="7">
        <v>0</v>
      </c>
      <c r="X110" s="7">
        <v>0</v>
      </c>
    </row>
    <row r="111" spans="1:24" ht="30" x14ac:dyDescent="0.25">
      <c r="A111" s="7" t="s">
        <v>87</v>
      </c>
      <c r="B111" s="6" t="s">
        <v>218</v>
      </c>
      <c r="C111" s="7" t="s">
        <v>40</v>
      </c>
      <c r="D111" s="7">
        <v>660919</v>
      </c>
      <c r="E111" s="7">
        <v>0</v>
      </c>
      <c r="F111" s="7">
        <v>660919</v>
      </c>
      <c r="G111" s="7">
        <v>638615</v>
      </c>
      <c r="H111" s="12">
        <f t="shared" si="1"/>
        <v>22304</v>
      </c>
      <c r="I111" s="7"/>
      <c r="J111" s="7">
        <v>0</v>
      </c>
      <c r="K111" s="7">
        <v>0</v>
      </c>
      <c r="L111" s="7">
        <v>0</v>
      </c>
      <c r="M111" s="7">
        <v>0</v>
      </c>
      <c r="N111" s="7"/>
      <c r="O111" s="7">
        <v>0</v>
      </c>
      <c r="P111" s="7">
        <v>0</v>
      </c>
      <c r="Q111" s="7">
        <v>0</v>
      </c>
      <c r="R111" s="7">
        <v>0</v>
      </c>
      <c r="S111" s="7" t="s">
        <v>219</v>
      </c>
      <c r="T111" s="7">
        <v>660919</v>
      </c>
      <c r="U111" s="7">
        <v>638615</v>
      </c>
      <c r="V111" s="7"/>
      <c r="W111" s="7">
        <v>0</v>
      </c>
      <c r="X111" s="7">
        <v>0</v>
      </c>
    </row>
    <row r="112" spans="1:24" ht="30" x14ac:dyDescent="0.25">
      <c r="A112" s="7" t="s">
        <v>87</v>
      </c>
      <c r="B112" s="6" t="s">
        <v>220</v>
      </c>
      <c r="C112" s="7" t="s">
        <v>72</v>
      </c>
      <c r="D112" s="7">
        <v>793053</v>
      </c>
      <c r="E112" s="7">
        <v>0</v>
      </c>
      <c r="F112" s="7">
        <v>793053</v>
      </c>
      <c r="G112" s="7">
        <v>793053</v>
      </c>
      <c r="H112" s="12">
        <f t="shared" si="1"/>
        <v>0</v>
      </c>
      <c r="I112" s="7"/>
      <c r="J112" s="7">
        <v>0</v>
      </c>
      <c r="K112" s="7">
        <v>0</v>
      </c>
      <c r="L112" s="7">
        <v>0</v>
      </c>
      <c r="M112" s="7">
        <v>0</v>
      </c>
      <c r="N112" s="7"/>
      <c r="O112" s="7">
        <v>0</v>
      </c>
      <c r="P112" s="7">
        <v>0</v>
      </c>
      <c r="Q112" s="7">
        <v>0</v>
      </c>
      <c r="R112" s="7">
        <v>0</v>
      </c>
      <c r="S112" s="7" t="s">
        <v>221</v>
      </c>
      <c r="T112" s="7">
        <v>793053</v>
      </c>
      <c r="U112" s="7">
        <v>793053</v>
      </c>
      <c r="V112" s="7"/>
      <c r="W112" s="7">
        <v>0</v>
      </c>
      <c r="X112" s="7">
        <v>0</v>
      </c>
    </row>
    <row r="113" spans="1:24" ht="30" x14ac:dyDescent="0.25">
      <c r="A113" s="7" t="s">
        <v>87</v>
      </c>
      <c r="B113" s="6" t="s">
        <v>222</v>
      </c>
      <c r="C113" s="7" t="s">
        <v>72</v>
      </c>
      <c r="D113" s="7">
        <v>143083</v>
      </c>
      <c r="E113" s="7">
        <v>0</v>
      </c>
      <c r="F113" s="7">
        <v>143083</v>
      </c>
      <c r="G113" s="7">
        <v>143083</v>
      </c>
      <c r="H113" s="12">
        <f t="shared" si="1"/>
        <v>0</v>
      </c>
      <c r="I113" s="7"/>
      <c r="J113" s="7">
        <v>0</v>
      </c>
      <c r="K113" s="7">
        <v>0</v>
      </c>
      <c r="L113" s="7">
        <v>0</v>
      </c>
      <c r="M113" s="7">
        <v>0</v>
      </c>
      <c r="N113" s="7"/>
      <c r="O113" s="7">
        <v>0</v>
      </c>
      <c r="P113" s="7">
        <v>0</v>
      </c>
      <c r="Q113" s="7">
        <v>0</v>
      </c>
      <c r="R113" s="7">
        <v>0</v>
      </c>
      <c r="S113" s="7" t="s">
        <v>223</v>
      </c>
      <c r="T113" s="7">
        <v>143083</v>
      </c>
      <c r="U113" s="7">
        <v>143083</v>
      </c>
      <c r="V113" s="7"/>
      <c r="W113" s="7">
        <v>0</v>
      </c>
      <c r="X113" s="7">
        <v>0</v>
      </c>
    </row>
    <row r="114" spans="1:24" ht="30" x14ac:dyDescent="0.25">
      <c r="A114" s="7" t="s">
        <v>87</v>
      </c>
      <c r="B114" s="6" t="s">
        <v>224</v>
      </c>
      <c r="C114" s="7" t="s">
        <v>72</v>
      </c>
      <c r="D114" s="7">
        <v>527971</v>
      </c>
      <c r="E114" s="7">
        <v>0</v>
      </c>
      <c r="F114" s="7">
        <v>527971</v>
      </c>
      <c r="G114" s="7">
        <v>527967</v>
      </c>
      <c r="H114" s="12">
        <f t="shared" si="1"/>
        <v>4</v>
      </c>
      <c r="I114" s="7"/>
      <c r="J114" s="7">
        <v>0</v>
      </c>
      <c r="K114" s="7">
        <v>0</v>
      </c>
      <c r="L114" s="7">
        <v>0</v>
      </c>
      <c r="M114" s="7">
        <v>0</v>
      </c>
      <c r="N114" s="7"/>
      <c r="O114" s="7">
        <v>0</v>
      </c>
      <c r="P114" s="7">
        <v>0</v>
      </c>
      <c r="Q114" s="7">
        <v>0</v>
      </c>
      <c r="R114" s="7">
        <v>0</v>
      </c>
      <c r="S114" s="7" t="s">
        <v>225</v>
      </c>
      <c r="T114" s="7">
        <v>527971</v>
      </c>
      <c r="U114" s="7">
        <v>527967</v>
      </c>
      <c r="V114" s="7"/>
      <c r="W114" s="7">
        <v>0</v>
      </c>
      <c r="X114" s="7">
        <v>0</v>
      </c>
    </row>
    <row r="115" spans="1:24" ht="45" x14ac:dyDescent="0.25">
      <c r="A115" s="7" t="s">
        <v>87</v>
      </c>
      <c r="B115" s="6" t="s">
        <v>226</v>
      </c>
      <c r="C115" s="7" t="s">
        <v>72</v>
      </c>
      <c r="D115" s="7">
        <v>2061350</v>
      </c>
      <c r="E115" s="7">
        <v>0</v>
      </c>
      <c r="F115" s="7">
        <v>2061350</v>
      </c>
      <c r="G115" s="7">
        <v>2055602</v>
      </c>
      <c r="H115" s="12">
        <f t="shared" si="1"/>
        <v>5748</v>
      </c>
      <c r="I115" s="7"/>
      <c r="J115" s="7">
        <v>0</v>
      </c>
      <c r="K115" s="7">
        <v>0</v>
      </c>
      <c r="L115" s="7">
        <v>0</v>
      </c>
      <c r="M115" s="7">
        <v>0</v>
      </c>
      <c r="N115" s="7"/>
      <c r="O115" s="7">
        <v>0</v>
      </c>
      <c r="P115" s="7">
        <v>0</v>
      </c>
      <c r="Q115" s="7">
        <v>0</v>
      </c>
      <c r="R115" s="7">
        <v>0</v>
      </c>
      <c r="S115" s="7" t="s">
        <v>227</v>
      </c>
      <c r="T115" s="7">
        <v>2061350</v>
      </c>
      <c r="U115" s="7">
        <v>2055602</v>
      </c>
      <c r="V115" s="7"/>
      <c r="W115" s="7">
        <v>0</v>
      </c>
      <c r="X115" s="7">
        <v>0</v>
      </c>
    </row>
    <row r="116" spans="1:24" ht="30" x14ac:dyDescent="0.25">
      <c r="A116" s="7" t="s">
        <v>87</v>
      </c>
      <c r="B116" s="6" t="s">
        <v>228</v>
      </c>
      <c r="C116" s="7" t="s">
        <v>40</v>
      </c>
      <c r="D116" s="7">
        <v>1225662</v>
      </c>
      <c r="E116" s="7">
        <v>0</v>
      </c>
      <c r="F116" s="7">
        <v>1225662</v>
      </c>
      <c r="G116" s="7">
        <v>722872</v>
      </c>
      <c r="H116" s="12">
        <f t="shared" si="1"/>
        <v>502790</v>
      </c>
      <c r="I116" s="7"/>
      <c r="J116" s="7">
        <v>0</v>
      </c>
      <c r="K116" s="7">
        <v>0</v>
      </c>
      <c r="L116" s="7">
        <v>0</v>
      </c>
      <c r="M116" s="7">
        <v>0</v>
      </c>
      <c r="N116" s="7"/>
      <c r="O116" s="7">
        <v>0</v>
      </c>
      <c r="P116" s="7">
        <v>0</v>
      </c>
      <c r="Q116" s="7">
        <v>0</v>
      </c>
      <c r="R116" s="7">
        <v>0</v>
      </c>
      <c r="S116" s="7" t="s">
        <v>229</v>
      </c>
      <c r="T116" s="7">
        <v>1225662</v>
      </c>
      <c r="U116" s="7">
        <v>722872</v>
      </c>
      <c r="V116" s="7"/>
      <c r="W116" s="7">
        <v>0</v>
      </c>
      <c r="X116" s="7">
        <v>0</v>
      </c>
    </row>
    <row r="117" spans="1:24" ht="30" x14ac:dyDescent="0.25">
      <c r="A117" s="3" t="s">
        <v>230</v>
      </c>
      <c r="B117" s="3" t="s">
        <v>231</v>
      </c>
      <c r="C117" s="3"/>
      <c r="D117" s="3">
        <v>7351713</v>
      </c>
      <c r="E117" s="3">
        <v>215928</v>
      </c>
      <c r="F117" s="3">
        <v>7135785</v>
      </c>
      <c r="G117" s="3">
        <v>6249980</v>
      </c>
      <c r="H117" s="12">
        <f t="shared" si="1"/>
        <v>885805</v>
      </c>
      <c r="I117" s="3"/>
      <c r="J117" s="3">
        <v>0</v>
      </c>
      <c r="K117" s="3">
        <v>0</v>
      </c>
      <c r="L117" s="3">
        <v>0</v>
      </c>
      <c r="M117" s="3">
        <v>0</v>
      </c>
      <c r="N117" s="3"/>
      <c r="O117" s="3">
        <v>656982</v>
      </c>
      <c r="P117" s="3">
        <v>0</v>
      </c>
      <c r="Q117" s="3">
        <v>3312</v>
      </c>
      <c r="R117" s="3">
        <v>0</v>
      </c>
      <c r="S117" s="3"/>
      <c r="T117" s="3">
        <v>0</v>
      </c>
      <c r="U117" s="3">
        <v>0</v>
      </c>
      <c r="V117" s="3"/>
      <c r="W117" s="3">
        <v>6475491</v>
      </c>
      <c r="X117" s="3">
        <v>6249980</v>
      </c>
    </row>
    <row r="118" spans="1:24" x14ac:dyDescent="0.25">
      <c r="A118" s="4"/>
      <c r="B118" s="4" t="s">
        <v>33</v>
      </c>
      <c r="C118" s="4"/>
      <c r="D118" s="4">
        <v>7280013</v>
      </c>
      <c r="E118" s="4">
        <v>147540</v>
      </c>
      <c r="F118" s="4">
        <v>7132473</v>
      </c>
      <c r="G118" s="4">
        <v>6249980</v>
      </c>
      <c r="H118" s="12">
        <f t="shared" si="1"/>
        <v>882493</v>
      </c>
      <c r="I118" s="4"/>
      <c r="J118" s="4">
        <v>0</v>
      </c>
      <c r="K118" s="4">
        <v>0</v>
      </c>
      <c r="L118" s="4">
        <v>0</v>
      </c>
      <c r="M118" s="4">
        <v>0</v>
      </c>
      <c r="N118" s="4"/>
      <c r="O118" s="4">
        <v>656982</v>
      </c>
      <c r="P118" s="4">
        <v>0</v>
      </c>
      <c r="Q118" s="4">
        <v>0</v>
      </c>
      <c r="R118" s="4">
        <v>0</v>
      </c>
      <c r="S118" s="4"/>
      <c r="T118" s="4">
        <v>0</v>
      </c>
      <c r="U118" s="4">
        <v>0</v>
      </c>
      <c r="V118" s="4"/>
      <c r="W118" s="4">
        <v>6475491</v>
      </c>
      <c r="X118" s="4">
        <v>6249980</v>
      </c>
    </row>
    <row r="119" spans="1:24" ht="60" x14ac:dyDescent="0.25">
      <c r="A119" s="7" t="s">
        <v>232</v>
      </c>
      <c r="B119" s="6" t="s">
        <v>233</v>
      </c>
      <c r="C119" s="7" t="s">
        <v>68</v>
      </c>
      <c r="D119" s="7">
        <v>6603831</v>
      </c>
      <c r="E119" s="7">
        <v>128340</v>
      </c>
      <c r="F119" s="7">
        <v>6475491</v>
      </c>
      <c r="G119" s="7">
        <v>6249980</v>
      </c>
      <c r="H119" s="12">
        <f t="shared" si="1"/>
        <v>225511</v>
      </c>
      <c r="I119" s="7"/>
      <c r="J119" s="7">
        <v>0</v>
      </c>
      <c r="K119" s="7">
        <v>0</v>
      </c>
      <c r="L119" s="7">
        <v>0</v>
      </c>
      <c r="M119" s="7">
        <v>0</v>
      </c>
      <c r="N119" s="7"/>
      <c r="O119" s="7">
        <v>0</v>
      </c>
      <c r="P119" s="7">
        <v>0</v>
      </c>
      <c r="Q119" s="7">
        <v>0</v>
      </c>
      <c r="R119" s="7">
        <v>0</v>
      </c>
      <c r="S119" s="7"/>
      <c r="T119" s="7">
        <v>0</v>
      </c>
      <c r="U119" s="7">
        <v>0</v>
      </c>
      <c r="V119" s="7" t="s">
        <v>234</v>
      </c>
      <c r="W119" s="7">
        <v>6475491</v>
      </c>
      <c r="X119" s="7">
        <v>6249980</v>
      </c>
    </row>
    <row r="120" spans="1:24" ht="60" x14ac:dyDescent="0.25">
      <c r="A120" s="7" t="s">
        <v>235</v>
      </c>
      <c r="B120" s="6" t="s">
        <v>236</v>
      </c>
      <c r="C120" s="7" t="s">
        <v>116</v>
      </c>
      <c r="D120" s="7">
        <v>676182</v>
      </c>
      <c r="E120" s="7">
        <v>19200</v>
      </c>
      <c r="F120" s="7">
        <v>656982</v>
      </c>
      <c r="G120" s="7">
        <v>0</v>
      </c>
      <c r="H120" s="12">
        <f t="shared" si="1"/>
        <v>656982</v>
      </c>
      <c r="I120" s="7"/>
      <c r="J120" s="7">
        <v>0</v>
      </c>
      <c r="K120" s="7">
        <v>0</v>
      </c>
      <c r="L120" s="7">
        <v>0</v>
      </c>
      <c r="M120" s="7">
        <v>0</v>
      </c>
      <c r="N120" s="7" t="s">
        <v>237</v>
      </c>
      <c r="O120" s="7">
        <v>656982</v>
      </c>
      <c r="P120" s="7">
        <v>0</v>
      </c>
      <c r="Q120" s="7">
        <v>0</v>
      </c>
      <c r="R120" s="7">
        <v>0</v>
      </c>
      <c r="S120" s="7"/>
      <c r="T120" s="7">
        <v>0</v>
      </c>
      <c r="U120" s="7">
        <v>0</v>
      </c>
      <c r="V120" s="7"/>
      <c r="W120" s="7">
        <v>0</v>
      </c>
      <c r="X120" s="7">
        <v>0</v>
      </c>
    </row>
    <row r="121" spans="1:24" x14ac:dyDescent="0.25">
      <c r="A121" s="4"/>
      <c r="B121" s="4" t="s">
        <v>38</v>
      </c>
      <c r="C121" s="4"/>
      <c r="D121" s="4">
        <v>71700</v>
      </c>
      <c r="E121" s="4">
        <v>68388</v>
      </c>
      <c r="F121" s="4">
        <v>3312</v>
      </c>
      <c r="G121" s="4">
        <v>0</v>
      </c>
      <c r="H121" s="12">
        <f t="shared" si="1"/>
        <v>3312</v>
      </c>
      <c r="I121" s="4"/>
      <c r="J121" s="4">
        <v>0</v>
      </c>
      <c r="K121" s="4">
        <v>0</v>
      </c>
      <c r="L121" s="4">
        <v>0</v>
      </c>
      <c r="M121" s="4">
        <v>0</v>
      </c>
      <c r="N121" s="4"/>
      <c r="O121" s="4">
        <v>0</v>
      </c>
      <c r="P121" s="4">
        <v>0</v>
      </c>
      <c r="Q121" s="4">
        <v>3312</v>
      </c>
      <c r="R121" s="4">
        <v>0</v>
      </c>
      <c r="S121" s="4"/>
      <c r="T121" s="4">
        <v>0</v>
      </c>
      <c r="U121" s="4">
        <v>0</v>
      </c>
      <c r="V121" s="4"/>
      <c r="W121" s="4">
        <v>0</v>
      </c>
      <c r="X121" s="4">
        <v>0</v>
      </c>
    </row>
    <row r="122" spans="1:24" ht="120" x14ac:dyDescent="0.25">
      <c r="A122" s="7" t="s">
        <v>232</v>
      </c>
      <c r="B122" s="6" t="s">
        <v>238</v>
      </c>
      <c r="C122" s="7" t="s">
        <v>116</v>
      </c>
      <c r="D122" s="7">
        <v>71700</v>
      </c>
      <c r="E122" s="7">
        <v>68388</v>
      </c>
      <c r="F122" s="7">
        <v>3312</v>
      </c>
      <c r="G122" s="7">
        <v>0</v>
      </c>
      <c r="H122" s="12">
        <f t="shared" si="1"/>
        <v>3312</v>
      </c>
      <c r="I122" s="7"/>
      <c r="J122" s="7">
        <v>0</v>
      </c>
      <c r="K122" s="7">
        <v>0</v>
      </c>
      <c r="L122" s="7">
        <v>0</v>
      </c>
      <c r="M122" s="7">
        <v>0</v>
      </c>
      <c r="N122" s="7"/>
      <c r="O122" s="7">
        <v>0</v>
      </c>
      <c r="P122" s="7">
        <v>0</v>
      </c>
      <c r="Q122" s="7">
        <v>3312</v>
      </c>
      <c r="R122" s="7">
        <v>0</v>
      </c>
      <c r="S122" s="7"/>
      <c r="T122" s="7">
        <v>0</v>
      </c>
      <c r="U122" s="7">
        <v>0</v>
      </c>
      <c r="V122" s="7"/>
      <c r="W122" s="7">
        <v>0</v>
      </c>
      <c r="X122" s="7">
        <v>0</v>
      </c>
    </row>
    <row r="123" spans="1:24" ht="30" x14ac:dyDescent="0.25">
      <c r="A123" s="3" t="s">
        <v>239</v>
      </c>
      <c r="B123" s="3" t="s">
        <v>240</v>
      </c>
      <c r="C123" s="3"/>
      <c r="D123" s="3">
        <v>17618394</v>
      </c>
      <c r="E123" s="3">
        <v>2694466</v>
      </c>
      <c r="F123" s="3">
        <v>14861820</v>
      </c>
      <c r="G123" s="3">
        <v>10327118</v>
      </c>
      <c r="H123" s="12">
        <f t="shared" si="1"/>
        <v>4534702</v>
      </c>
      <c r="I123" s="3"/>
      <c r="J123" s="3">
        <v>8350642</v>
      </c>
      <c r="K123" s="3">
        <v>0</v>
      </c>
      <c r="L123" s="3">
        <v>3972934</v>
      </c>
      <c r="M123" s="3">
        <v>0</v>
      </c>
      <c r="N123" s="3"/>
      <c r="O123" s="3">
        <v>5952502</v>
      </c>
      <c r="P123" s="3">
        <v>5952502</v>
      </c>
      <c r="Q123" s="3">
        <v>142010</v>
      </c>
      <c r="R123" s="3">
        <v>108510</v>
      </c>
      <c r="S123" s="3"/>
      <c r="T123" s="3">
        <v>416666</v>
      </c>
      <c r="U123" s="3">
        <v>293172</v>
      </c>
      <c r="V123" s="3"/>
      <c r="W123" s="3">
        <v>0</v>
      </c>
      <c r="X123" s="3">
        <v>0</v>
      </c>
    </row>
    <row r="124" spans="1:24" x14ac:dyDescent="0.25">
      <c r="A124" s="4"/>
      <c r="B124" s="4" t="s">
        <v>38</v>
      </c>
      <c r="C124" s="4"/>
      <c r="D124" s="4">
        <v>23000</v>
      </c>
      <c r="E124" s="4">
        <v>0</v>
      </c>
      <c r="F124" s="4">
        <v>23000</v>
      </c>
      <c r="G124" s="4">
        <v>13500</v>
      </c>
      <c r="H124" s="12">
        <f t="shared" si="1"/>
        <v>9500</v>
      </c>
      <c r="I124" s="4"/>
      <c r="J124" s="4">
        <v>0</v>
      </c>
      <c r="K124" s="4">
        <v>0</v>
      </c>
      <c r="L124" s="4">
        <v>0</v>
      </c>
      <c r="M124" s="4">
        <v>0</v>
      </c>
      <c r="N124" s="4"/>
      <c r="O124" s="4">
        <v>7590</v>
      </c>
      <c r="P124" s="4">
        <v>7590</v>
      </c>
      <c r="Q124" s="4">
        <v>15410</v>
      </c>
      <c r="R124" s="4">
        <v>5910</v>
      </c>
      <c r="S124" s="4"/>
      <c r="T124" s="4">
        <v>0</v>
      </c>
      <c r="U124" s="4">
        <v>0</v>
      </c>
      <c r="V124" s="4"/>
      <c r="W124" s="4">
        <v>0</v>
      </c>
      <c r="X124" s="4">
        <v>0</v>
      </c>
    </row>
    <row r="125" spans="1:24" ht="60" x14ac:dyDescent="0.25">
      <c r="A125" s="7" t="s">
        <v>241</v>
      </c>
      <c r="B125" s="6" t="s">
        <v>242</v>
      </c>
      <c r="C125" s="7" t="s">
        <v>62</v>
      </c>
      <c r="D125" s="7">
        <v>15000</v>
      </c>
      <c r="E125" s="7">
        <v>0</v>
      </c>
      <c r="F125" s="7">
        <v>15000</v>
      </c>
      <c r="G125" s="7">
        <v>13500</v>
      </c>
      <c r="H125" s="12">
        <f t="shared" si="1"/>
        <v>1500</v>
      </c>
      <c r="I125" s="7"/>
      <c r="J125" s="7">
        <v>0</v>
      </c>
      <c r="K125" s="7">
        <v>0</v>
      </c>
      <c r="L125" s="7">
        <v>0</v>
      </c>
      <c r="M125" s="7">
        <v>0</v>
      </c>
      <c r="N125" s="7" t="s">
        <v>243</v>
      </c>
      <c r="O125" s="7">
        <v>7590</v>
      </c>
      <c r="P125" s="7">
        <v>7590</v>
      </c>
      <c r="Q125" s="7">
        <v>7410</v>
      </c>
      <c r="R125" s="7">
        <v>5910</v>
      </c>
      <c r="S125" s="7"/>
      <c r="T125" s="7">
        <v>0</v>
      </c>
      <c r="U125" s="7">
        <v>0</v>
      </c>
      <c r="V125" s="7"/>
      <c r="W125" s="7">
        <v>0</v>
      </c>
      <c r="X125" s="7">
        <v>0</v>
      </c>
    </row>
    <row r="126" spans="1:24" ht="75" x14ac:dyDescent="0.25">
      <c r="A126" s="7" t="s">
        <v>241</v>
      </c>
      <c r="B126" s="6" t="s">
        <v>244</v>
      </c>
      <c r="C126" s="7" t="s">
        <v>40</v>
      </c>
      <c r="D126" s="7">
        <v>8000</v>
      </c>
      <c r="E126" s="7">
        <v>0</v>
      </c>
      <c r="F126" s="7">
        <v>8000</v>
      </c>
      <c r="G126" s="7">
        <v>0</v>
      </c>
      <c r="H126" s="12">
        <f t="shared" si="1"/>
        <v>8000</v>
      </c>
      <c r="I126" s="7"/>
      <c r="J126" s="7">
        <v>0</v>
      </c>
      <c r="K126" s="7">
        <v>0</v>
      </c>
      <c r="L126" s="7">
        <v>0</v>
      </c>
      <c r="M126" s="7">
        <v>0</v>
      </c>
      <c r="N126" s="7"/>
      <c r="O126" s="7">
        <v>0</v>
      </c>
      <c r="P126" s="7">
        <v>0</v>
      </c>
      <c r="Q126" s="7">
        <v>8000</v>
      </c>
      <c r="R126" s="7">
        <v>0</v>
      </c>
      <c r="S126" s="7"/>
      <c r="T126" s="7">
        <v>0</v>
      </c>
      <c r="U126" s="7">
        <v>0</v>
      </c>
      <c r="V126" s="7"/>
      <c r="W126" s="7">
        <v>0</v>
      </c>
      <c r="X126" s="7">
        <v>0</v>
      </c>
    </row>
    <row r="127" spans="1:24" x14ac:dyDescent="0.25">
      <c r="A127" s="4"/>
      <c r="B127" s="4" t="s">
        <v>51</v>
      </c>
      <c r="C127" s="4"/>
      <c r="D127" s="4">
        <v>17595394</v>
      </c>
      <c r="E127" s="4">
        <v>2694466</v>
      </c>
      <c r="F127" s="4">
        <v>14838820</v>
      </c>
      <c r="G127" s="4">
        <v>10313618</v>
      </c>
      <c r="H127" s="12">
        <f t="shared" si="1"/>
        <v>4525202</v>
      </c>
      <c r="I127" s="4"/>
      <c r="J127" s="4">
        <v>8350642</v>
      </c>
      <c r="K127" s="4">
        <v>0</v>
      </c>
      <c r="L127" s="4">
        <v>3972934</v>
      </c>
      <c r="M127" s="4">
        <v>0</v>
      </c>
      <c r="N127" s="4"/>
      <c r="O127" s="4">
        <v>5944912</v>
      </c>
      <c r="P127" s="4">
        <v>5944912</v>
      </c>
      <c r="Q127" s="4">
        <v>126600</v>
      </c>
      <c r="R127" s="4">
        <v>102600</v>
      </c>
      <c r="S127" s="4"/>
      <c r="T127" s="4">
        <v>416666</v>
      </c>
      <c r="U127" s="4">
        <v>293172</v>
      </c>
      <c r="V127" s="4"/>
      <c r="W127" s="4">
        <v>0</v>
      </c>
      <c r="X127" s="4">
        <v>0</v>
      </c>
    </row>
    <row r="128" spans="1:24" ht="90" x14ac:dyDescent="0.25">
      <c r="A128" s="7" t="s">
        <v>241</v>
      </c>
      <c r="B128" s="6" t="s">
        <v>245</v>
      </c>
      <c r="C128" s="7" t="s">
        <v>47</v>
      </c>
      <c r="D128" s="7">
        <v>11694994</v>
      </c>
      <c r="E128" s="7">
        <v>1815615</v>
      </c>
      <c r="F128" s="7">
        <v>9879379</v>
      </c>
      <c r="G128" s="7">
        <v>6162040</v>
      </c>
      <c r="H128" s="12">
        <f t="shared" si="1"/>
        <v>3717339</v>
      </c>
      <c r="I128" s="7" t="s">
        <v>246</v>
      </c>
      <c r="J128" s="7">
        <v>5554364</v>
      </c>
      <c r="K128" s="7">
        <v>0</v>
      </c>
      <c r="L128" s="7">
        <v>1984379</v>
      </c>
      <c r="M128" s="7">
        <v>0</v>
      </c>
      <c r="N128" s="7" t="s">
        <v>247</v>
      </c>
      <c r="O128" s="7">
        <v>3893453</v>
      </c>
      <c r="P128" s="7">
        <v>3893453</v>
      </c>
      <c r="Q128" s="7">
        <v>40200</v>
      </c>
      <c r="R128" s="7">
        <v>16200</v>
      </c>
      <c r="S128" s="7" t="s">
        <v>248</v>
      </c>
      <c r="T128" s="7">
        <v>391362</v>
      </c>
      <c r="U128" s="7">
        <v>268008</v>
      </c>
      <c r="V128" s="7"/>
      <c r="W128" s="7">
        <v>0</v>
      </c>
      <c r="X128" s="7">
        <v>0</v>
      </c>
    </row>
    <row r="129" spans="1:24" ht="75" x14ac:dyDescent="0.25">
      <c r="A129" s="7" t="s">
        <v>241</v>
      </c>
      <c r="B129" s="6" t="s">
        <v>249</v>
      </c>
      <c r="C129" s="7" t="s">
        <v>62</v>
      </c>
      <c r="D129" s="7">
        <v>5900400</v>
      </c>
      <c r="E129" s="7">
        <v>878851</v>
      </c>
      <c r="F129" s="7">
        <v>4959441</v>
      </c>
      <c r="G129" s="7">
        <v>4151578</v>
      </c>
      <c r="H129" s="12">
        <f t="shared" si="1"/>
        <v>807863</v>
      </c>
      <c r="I129" s="7" t="s">
        <v>250</v>
      </c>
      <c r="J129" s="7">
        <v>2796278</v>
      </c>
      <c r="K129" s="7">
        <v>0</v>
      </c>
      <c r="L129" s="7">
        <v>1988555</v>
      </c>
      <c r="M129" s="7">
        <v>0</v>
      </c>
      <c r="N129" s="7" t="s">
        <v>251</v>
      </c>
      <c r="O129" s="7">
        <v>2051459</v>
      </c>
      <c r="P129" s="7">
        <v>2051459</v>
      </c>
      <c r="Q129" s="7">
        <v>86400</v>
      </c>
      <c r="R129" s="7">
        <v>86400</v>
      </c>
      <c r="S129" s="7" t="s">
        <v>252</v>
      </c>
      <c r="T129" s="7">
        <v>25304</v>
      </c>
      <c r="U129" s="7">
        <v>25164</v>
      </c>
      <c r="V129" s="7"/>
      <c r="W129" s="7">
        <v>0</v>
      </c>
      <c r="X129" s="7">
        <v>0</v>
      </c>
    </row>
    <row r="130" spans="1:24" ht="30" x14ac:dyDescent="0.25">
      <c r="A130" s="1" t="s">
        <v>253</v>
      </c>
      <c r="B130" s="1" t="s">
        <v>254</v>
      </c>
      <c r="C130" s="1"/>
      <c r="D130" s="1">
        <v>25168771</v>
      </c>
      <c r="E130" s="1">
        <v>726388</v>
      </c>
      <c r="F130" s="1">
        <v>12965674</v>
      </c>
      <c r="G130" s="1">
        <v>8289369</v>
      </c>
      <c r="H130" s="12">
        <f t="shared" si="1"/>
        <v>4676305</v>
      </c>
      <c r="I130" s="1"/>
      <c r="J130" s="1">
        <v>9258362</v>
      </c>
      <c r="K130" s="1">
        <v>49000</v>
      </c>
      <c r="L130" s="1">
        <v>6266107</v>
      </c>
      <c r="M130" s="1">
        <v>33296</v>
      </c>
      <c r="N130" s="1"/>
      <c r="O130" s="1">
        <v>2313461</v>
      </c>
      <c r="P130" s="1">
        <v>1208825</v>
      </c>
      <c r="Q130" s="1">
        <v>826072</v>
      </c>
      <c r="R130" s="1">
        <v>642967</v>
      </c>
      <c r="S130" s="1"/>
      <c r="T130" s="1">
        <v>448362</v>
      </c>
      <c r="U130" s="1">
        <v>56373</v>
      </c>
      <c r="V130" s="1"/>
      <c r="W130" s="1">
        <v>119417</v>
      </c>
      <c r="X130" s="1">
        <v>115097</v>
      </c>
    </row>
    <row r="131" spans="1:24" x14ac:dyDescent="0.25">
      <c r="A131" s="3" t="s">
        <v>31</v>
      </c>
      <c r="B131" s="3" t="s">
        <v>32</v>
      </c>
      <c r="C131" s="3"/>
      <c r="D131" s="3">
        <v>53444</v>
      </c>
      <c r="E131" s="3">
        <v>0</v>
      </c>
      <c r="F131" s="3">
        <v>53444</v>
      </c>
      <c r="G131" s="3">
        <v>28132</v>
      </c>
      <c r="H131" s="12">
        <f t="shared" si="1"/>
        <v>25312</v>
      </c>
      <c r="I131" s="3"/>
      <c r="J131" s="3">
        <v>12694</v>
      </c>
      <c r="K131" s="3">
        <v>0</v>
      </c>
      <c r="L131" s="3">
        <v>12694</v>
      </c>
      <c r="M131" s="3">
        <v>0</v>
      </c>
      <c r="N131" s="3"/>
      <c r="O131" s="3">
        <v>0</v>
      </c>
      <c r="P131" s="3">
        <v>0</v>
      </c>
      <c r="Q131" s="3">
        <v>40750</v>
      </c>
      <c r="R131" s="3">
        <v>15438</v>
      </c>
      <c r="S131" s="3"/>
      <c r="T131" s="3">
        <v>0</v>
      </c>
      <c r="U131" s="3">
        <v>0</v>
      </c>
      <c r="V131" s="3"/>
      <c r="W131" s="3">
        <v>0</v>
      </c>
      <c r="X131" s="3">
        <v>0</v>
      </c>
    </row>
    <row r="132" spans="1:24" ht="30" x14ac:dyDescent="0.25">
      <c r="A132" s="2" t="s">
        <v>255</v>
      </c>
      <c r="B132" s="2" t="s">
        <v>256</v>
      </c>
      <c r="C132" s="2"/>
      <c r="D132" s="2">
        <v>26694</v>
      </c>
      <c r="E132" s="2">
        <v>0</v>
      </c>
      <c r="F132" s="2">
        <v>26694</v>
      </c>
      <c r="G132" s="2">
        <v>12694</v>
      </c>
      <c r="H132" s="12">
        <f t="shared" si="1"/>
        <v>14000</v>
      </c>
      <c r="I132" s="2"/>
      <c r="J132" s="2">
        <v>12694</v>
      </c>
      <c r="K132" s="2">
        <v>0</v>
      </c>
      <c r="L132" s="2">
        <v>12694</v>
      </c>
      <c r="M132" s="2">
        <v>0</v>
      </c>
      <c r="N132" s="2"/>
      <c r="O132" s="2">
        <v>0</v>
      </c>
      <c r="P132" s="2">
        <v>0</v>
      </c>
      <c r="Q132" s="2">
        <v>14000</v>
      </c>
      <c r="R132" s="2">
        <v>0</v>
      </c>
      <c r="S132" s="2"/>
      <c r="T132" s="2">
        <v>0</v>
      </c>
      <c r="U132" s="2">
        <v>0</v>
      </c>
      <c r="V132" s="2"/>
      <c r="W132" s="2">
        <v>0</v>
      </c>
      <c r="X132" s="2">
        <v>0</v>
      </c>
    </row>
    <row r="133" spans="1:24" x14ac:dyDescent="0.25">
      <c r="A133" s="7" t="s">
        <v>257</v>
      </c>
      <c r="B133" s="6" t="s">
        <v>258</v>
      </c>
      <c r="C133" s="7" t="s">
        <v>72</v>
      </c>
      <c r="D133" s="7">
        <v>12694</v>
      </c>
      <c r="E133" s="7">
        <v>0</v>
      </c>
      <c r="F133" s="7">
        <v>12694</v>
      </c>
      <c r="G133" s="7">
        <v>12694</v>
      </c>
      <c r="H133" s="12">
        <f t="shared" si="1"/>
        <v>0</v>
      </c>
      <c r="I133" s="7" t="s">
        <v>259</v>
      </c>
      <c r="J133" s="7">
        <v>12694</v>
      </c>
      <c r="K133" s="7">
        <v>0</v>
      </c>
      <c r="L133" s="7">
        <v>12694</v>
      </c>
      <c r="M133" s="7">
        <v>0</v>
      </c>
      <c r="N133" s="7"/>
      <c r="O133" s="7">
        <v>0</v>
      </c>
      <c r="P133" s="7">
        <v>0</v>
      </c>
      <c r="Q133" s="7">
        <v>0</v>
      </c>
      <c r="R133" s="7">
        <v>0</v>
      </c>
      <c r="S133" s="7"/>
      <c r="T133" s="7">
        <v>0</v>
      </c>
      <c r="U133" s="7">
        <v>0</v>
      </c>
      <c r="V133" s="7"/>
      <c r="W133" s="7">
        <v>0</v>
      </c>
      <c r="X133" s="7">
        <v>0</v>
      </c>
    </row>
    <row r="134" spans="1:24" ht="30" x14ac:dyDescent="0.25">
      <c r="A134" s="7" t="s">
        <v>34</v>
      </c>
      <c r="B134" s="6" t="s">
        <v>260</v>
      </c>
      <c r="C134" s="7" t="s">
        <v>72</v>
      </c>
      <c r="D134" s="7">
        <v>14000</v>
      </c>
      <c r="E134" s="7">
        <v>0</v>
      </c>
      <c r="F134" s="7">
        <v>14000</v>
      </c>
      <c r="G134" s="7">
        <v>0</v>
      </c>
      <c r="H134" s="12">
        <f t="shared" si="1"/>
        <v>14000</v>
      </c>
      <c r="I134" s="7"/>
      <c r="J134" s="7">
        <v>0</v>
      </c>
      <c r="K134" s="7">
        <v>0</v>
      </c>
      <c r="L134" s="7">
        <v>0</v>
      </c>
      <c r="M134" s="7">
        <v>0</v>
      </c>
      <c r="N134" s="7"/>
      <c r="O134" s="7">
        <v>0</v>
      </c>
      <c r="P134" s="7">
        <v>0</v>
      </c>
      <c r="Q134" s="7">
        <v>14000</v>
      </c>
      <c r="R134" s="7">
        <v>0</v>
      </c>
      <c r="S134" s="7"/>
      <c r="T134" s="7">
        <v>0</v>
      </c>
      <c r="U134" s="7">
        <v>0</v>
      </c>
      <c r="V134" s="7"/>
      <c r="W134" s="7">
        <v>0</v>
      </c>
      <c r="X134" s="7">
        <v>0</v>
      </c>
    </row>
    <row r="135" spans="1:24" ht="45" x14ac:dyDescent="0.25">
      <c r="A135" s="2" t="s">
        <v>261</v>
      </c>
      <c r="B135" s="2" t="s">
        <v>262</v>
      </c>
      <c r="C135" s="2"/>
      <c r="D135" s="2">
        <v>26750</v>
      </c>
      <c r="E135" s="2">
        <v>0</v>
      </c>
      <c r="F135" s="2">
        <v>26750</v>
      </c>
      <c r="G135" s="2">
        <v>15438</v>
      </c>
      <c r="H135" s="12">
        <f t="shared" si="1"/>
        <v>11312</v>
      </c>
      <c r="I135" s="2"/>
      <c r="J135" s="2">
        <v>0</v>
      </c>
      <c r="K135" s="2">
        <v>0</v>
      </c>
      <c r="L135" s="2">
        <v>0</v>
      </c>
      <c r="M135" s="2">
        <v>0</v>
      </c>
      <c r="N135" s="2"/>
      <c r="O135" s="2">
        <v>0</v>
      </c>
      <c r="P135" s="2">
        <v>0</v>
      </c>
      <c r="Q135" s="2">
        <v>26750</v>
      </c>
      <c r="R135" s="2">
        <v>15438</v>
      </c>
      <c r="S135" s="2"/>
      <c r="T135" s="2">
        <v>0</v>
      </c>
      <c r="U135" s="2">
        <v>0</v>
      </c>
      <c r="V135" s="2"/>
      <c r="W135" s="2">
        <v>0</v>
      </c>
      <c r="X135" s="2">
        <v>0</v>
      </c>
    </row>
    <row r="136" spans="1:24" ht="45" x14ac:dyDescent="0.25">
      <c r="A136" s="7" t="s">
        <v>34</v>
      </c>
      <c r="B136" s="6" t="s">
        <v>263</v>
      </c>
      <c r="C136" s="7" t="s">
        <v>72</v>
      </c>
      <c r="D136" s="7">
        <v>1750</v>
      </c>
      <c r="E136" s="7">
        <v>0</v>
      </c>
      <c r="F136" s="7">
        <v>1750</v>
      </c>
      <c r="G136" s="7">
        <v>0</v>
      </c>
      <c r="H136" s="12">
        <f t="shared" si="1"/>
        <v>1750</v>
      </c>
      <c r="I136" s="7"/>
      <c r="J136" s="7">
        <v>0</v>
      </c>
      <c r="K136" s="7">
        <v>0</v>
      </c>
      <c r="L136" s="7">
        <v>0</v>
      </c>
      <c r="M136" s="7">
        <v>0</v>
      </c>
      <c r="N136" s="7"/>
      <c r="O136" s="7">
        <v>0</v>
      </c>
      <c r="P136" s="7">
        <v>0</v>
      </c>
      <c r="Q136" s="7">
        <v>1750</v>
      </c>
      <c r="R136" s="7">
        <v>0</v>
      </c>
      <c r="S136" s="7"/>
      <c r="T136" s="7">
        <v>0</v>
      </c>
      <c r="U136" s="7">
        <v>0</v>
      </c>
      <c r="V136" s="7"/>
      <c r="W136" s="7">
        <v>0</v>
      </c>
      <c r="X136" s="7">
        <v>0</v>
      </c>
    </row>
    <row r="137" spans="1:24" ht="45" x14ac:dyDescent="0.25">
      <c r="A137" s="7" t="s">
        <v>34</v>
      </c>
      <c r="B137" s="6" t="s">
        <v>264</v>
      </c>
      <c r="C137" s="7" t="s">
        <v>72</v>
      </c>
      <c r="D137" s="7">
        <v>25000</v>
      </c>
      <c r="E137" s="7">
        <v>0</v>
      </c>
      <c r="F137" s="7">
        <v>25000</v>
      </c>
      <c r="G137" s="7">
        <v>15438</v>
      </c>
      <c r="H137" s="12">
        <f t="shared" si="1"/>
        <v>9562</v>
      </c>
      <c r="I137" s="7"/>
      <c r="J137" s="7">
        <v>0</v>
      </c>
      <c r="K137" s="7">
        <v>0</v>
      </c>
      <c r="L137" s="7">
        <v>0</v>
      </c>
      <c r="M137" s="7">
        <v>0</v>
      </c>
      <c r="N137" s="7"/>
      <c r="O137" s="7">
        <v>0</v>
      </c>
      <c r="P137" s="7">
        <v>0</v>
      </c>
      <c r="Q137" s="7">
        <v>25000</v>
      </c>
      <c r="R137" s="7">
        <v>15438</v>
      </c>
      <c r="S137" s="7"/>
      <c r="T137" s="7">
        <v>0</v>
      </c>
      <c r="U137" s="7">
        <v>0</v>
      </c>
      <c r="V137" s="7"/>
      <c r="W137" s="7">
        <v>0</v>
      </c>
      <c r="X137" s="7">
        <v>0</v>
      </c>
    </row>
    <row r="138" spans="1:24" x14ac:dyDescent="0.25">
      <c r="A138" s="3" t="s">
        <v>41</v>
      </c>
      <c r="B138" s="3" t="s">
        <v>42</v>
      </c>
      <c r="C138" s="3"/>
      <c r="D138" s="3">
        <v>21917652</v>
      </c>
      <c r="E138" s="3">
        <v>0</v>
      </c>
      <c r="F138" s="3">
        <v>10521701</v>
      </c>
      <c r="G138" s="3">
        <v>6423096</v>
      </c>
      <c r="H138" s="12">
        <f t="shared" si="1"/>
        <v>4098605</v>
      </c>
      <c r="I138" s="3"/>
      <c r="J138" s="3">
        <v>8809771</v>
      </c>
      <c r="K138" s="3">
        <v>0</v>
      </c>
      <c r="L138" s="3">
        <v>5882475</v>
      </c>
      <c r="M138" s="3">
        <v>0</v>
      </c>
      <c r="N138" s="3"/>
      <c r="O138" s="3">
        <v>1675730</v>
      </c>
      <c r="P138" s="3">
        <v>539221</v>
      </c>
      <c r="Q138" s="3">
        <v>36200</v>
      </c>
      <c r="R138" s="3">
        <v>1400</v>
      </c>
      <c r="S138" s="3"/>
      <c r="T138" s="3">
        <v>0</v>
      </c>
      <c r="U138" s="3">
        <v>0</v>
      </c>
      <c r="V138" s="3"/>
      <c r="W138" s="3">
        <v>0</v>
      </c>
      <c r="X138" s="3">
        <v>0</v>
      </c>
    </row>
    <row r="139" spans="1:24" ht="30" x14ac:dyDescent="0.25">
      <c r="A139" s="2" t="s">
        <v>255</v>
      </c>
      <c r="B139" s="2" t="s">
        <v>256</v>
      </c>
      <c r="C139" s="2"/>
      <c r="D139" s="2">
        <v>6000</v>
      </c>
      <c r="E139" s="2">
        <v>0</v>
      </c>
      <c r="F139" s="2">
        <v>6000</v>
      </c>
      <c r="G139" s="2">
        <v>1450</v>
      </c>
      <c r="H139" s="12">
        <f t="shared" ref="H139:H202" si="2">F139-G139</f>
        <v>4550</v>
      </c>
      <c r="I139" s="2"/>
      <c r="J139" s="2">
        <v>0</v>
      </c>
      <c r="K139" s="2">
        <v>0</v>
      </c>
      <c r="L139" s="2">
        <v>0</v>
      </c>
      <c r="M139" s="2">
        <v>0</v>
      </c>
      <c r="N139" s="2"/>
      <c r="O139" s="2">
        <v>6000</v>
      </c>
      <c r="P139" s="2">
        <v>1450</v>
      </c>
      <c r="Q139" s="2">
        <v>0</v>
      </c>
      <c r="R139" s="2">
        <v>0</v>
      </c>
      <c r="S139" s="2"/>
      <c r="T139" s="2">
        <v>0</v>
      </c>
      <c r="U139" s="2">
        <v>0</v>
      </c>
      <c r="V139" s="2"/>
      <c r="W139" s="2">
        <v>0</v>
      </c>
      <c r="X139" s="2">
        <v>0</v>
      </c>
    </row>
    <row r="140" spans="1:24" ht="30" x14ac:dyDescent="0.25">
      <c r="A140" s="7" t="s">
        <v>60</v>
      </c>
      <c r="B140" s="6" t="s">
        <v>265</v>
      </c>
      <c r="C140" s="7" t="s">
        <v>62</v>
      </c>
      <c r="D140" s="7">
        <v>6000</v>
      </c>
      <c r="E140" s="7">
        <v>0</v>
      </c>
      <c r="F140" s="7">
        <v>6000</v>
      </c>
      <c r="G140" s="7">
        <v>1450</v>
      </c>
      <c r="H140" s="12">
        <f t="shared" si="2"/>
        <v>4550</v>
      </c>
      <c r="I140" s="7"/>
      <c r="J140" s="7">
        <v>0</v>
      </c>
      <c r="K140" s="7">
        <v>0</v>
      </c>
      <c r="L140" s="7">
        <v>0</v>
      </c>
      <c r="M140" s="7">
        <v>0</v>
      </c>
      <c r="N140" s="7" t="s">
        <v>266</v>
      </c>
      <c r="O140" s="7">
        <v>6000</v>
      </c>
      <c r="P140" s="7">
        <v>1450</v>
      </c>
      <c r="Q140" s="7">
        <v>0</v>
      </c>
      <c r="R140" s="7">
        <v>0</v>
      </c>
      <c r="S140" s="7"/>
      <c r="T140" s="7">
        <v>0</v>
      </c>
      <c r="U140" s="7">
        <v>0</v>
      </c>
      <c r="V140" s="7"/>
      <c r="W140" s="7">
        <v>0</v>
      </c>
      <c r="X140" s="7">
        <v>0</v>
      </c>
    </row>
    <row r="141" spans="1:24" ht="45" x14ac:dyDescent="0.25">
      <c r="A141" s="2" t="s">
        <v>261</v>
      </c>
      <c r="B141" s="2" t="s">
        <v>262</v>
      </c>
      <c r="C141" s="2"/>
      <c r="D141" s="2">
        <v>4600</v>
      </c>
      <c r="E141" s="2">
        <v>0</v>
      </c>
      <c r="F141" s="2">
        <v>4600</v>
      </c>
      <c r="G141" s="2">
        <v>4600</v>
      </c>
      <c r="H141" s="12">
        <f t="shared" si="2"/>
        <v>0</v>
      </c>
      <c r="I141" s="2"/>
      <c r="J141" s="2">
        <v>4600</v>
      </c>
      <c r="K141" s="2">
        <v>0</v>
      </c>
      <c r="L141" s="2">
        <v>4600</v>
      </c>
      <c r="M141" s="2">
        <v>0</v>
      </c>
      <c r="N141" s="2"/>
      <c r="O141" s="2">
        <v>0</v>
      </c>
      <c r="P141" s="2">
        <v>0</v>
      </c>
      <c r="Q141" s="2">
        <v>0</v>
      </c>
      <c r="R141" s="2">
        <v>0</v>
      </c>
      <c r="S141" s="2"/>
      <c r="T141" s="2">
        <v>0</v>
      </c>
      <c r="U141" s="2">
        <v>0</v>
      </c>
      <c r="V141" s="2"/>
      <c r="W141" s="2">
        <v>0</v>
      </c>
      <c r="X141" s="2">
        <v>0</v>
      </c>
    </row>
    <row r="142" spans="1:24" ht="30" x14ac:dyDescent="0.25">
      <c r="A142" s="7" t="s">
        <v>60</v>
      </c>
      <c r="B142" s="6" t="s">
        <v>267</v>
      </c>
      <c r="C142" s="7" t="s">
        <v>72</v>
      </c>
      <c r="D142" s="7">
        <v>2200</v>
      </c>
      <c r="E142" s="7">
        <v>0</v>
      </c>
      <c r="F142" s="7">
        <v>2200</v>
      </c>
      <c r="G142" s="7">
        <v>2200</v>
      </c>
      <c r="H142" s="12">
        <f t="shared" si="2"/>
        <v>0</v>
      </c>
      <c r="I142" s="7" t="s">
        <v>268</v>
      </c>
      <c r="J142" s="7">
        <v>2200</v>
      </c>
      <c r="K142" s="7">
        <v>0</v>
      </c>
      <c r="L142" s="7">
        <v>2200</v>
      </c>
      <c r="M142" s="7">
        <v>0</v>
      </c>
      <c r="N142" s="7"/>
      <c r="O142" s="7">
        <v>0</v>
      </c>
      <c r="P142" s="7">
        <v>0</v>
      </c>
      <c r="Q142" s="7">
        <v>0</v>
      </c>
      <c r="R142" s="7">
        <v>0</v>
      </c>
      <c r="S142" s="7"/>
      <c r="T142" s="7">
        <v>0</v>
      </c>
      <c r="U142" s="7">
        <v>0</v>
      </c>
      <c r="V142" s="7"/>
      <c r="W142" s="7">
        <v>0</v>
      </c>
      <c r="X142" s="7">
        <v>0</v>
      </c>
    </row>
    <row r="143" spans="1:24" ht="30" x14ac:dyDescent="0.25">
      <c r="A143" s="7" t="s">
        <v>60</v>
      </c>
      <c r="B143" s="6" t="s">
        <v>269</v>
      </c>
      <c r="C143" s="7" t="s">
        <v>72</v>
      </c>
      <c r="D143" s="7">
        <v>2400</v>
      </c>
      <c r="E143" s="7">
        <v>0</v>
      </c>
      <c r="F143" s="7">
        <v>2400</v>
      </c>
      <c r="G143" s="7">
        <v>2400</v>
      </c>
      <c r="H143" s="12">
        <f t="shared" si="2"/>
        <v>0</v>
      </c>
      <c r="I143" s="7" t="s">
        <v>270</v>
      </c>
      <c r="J143" s="7">
        <v>2400</v>
      </c>
      <c r="K143" s="7">
        <v>0</v>
      </c>
      <c r="L143" s="7">
        <v>2400</v>
      </c>
      <c r="M143" s="7">
        <v>0</v>
      </c>
      <c r="N143" s="7"/>
      <c r="O143" s="7">
        <v>0</v>
      </c>
      <c r="P143" s="7">
        <v>0</v>
      </c>
      <c r="Q143" s="7">
        <v>0</v>
      </c>
      <c r="R143" s="7">
        <v>0</v>
      </c>
      <c r="S143" s="7"/>
      <c r="T143" s="7">
        <v>0</v>
      </c>
      <c r="U143" s="7">
        <v>0</v>
      </c>
      <c r="V143" s="7"/>
      <c r="W143" s="7">
        <v>0</v>
      </c>
      <c r="X143" s="7">
        <v>0</v>
      </c>
    </row>
    <row r="144" spans="1:24" ht="30" x14ac:dyDescent="0.25">
      <c r="A144" s="2" t="s">
        <v>271</v>
      </c>
      <c r="B144" s="2" t="s">
        <v>272</v>
      </c>
      <c r="C144" s="2"/>
      <c r="D144" s="2">
        <v>21907052</v>
      </c>
      <c r="E144" s="2">
        <v>0</v>
      </c>
      <c r="F144" s="2">
        <v>10511101</v>
      </c>
      <c r="G144" s="2">
        <v>6417046</v>
      </c>
      <c r="H144" s="12">
        <f t="shared" si="2"/>
        <v>4094055</v>
      </c>
      <c r="I144" s="2"/>
      <c r="J144" s="2">
        <v>8805171</v>
      </c>
      <c r="K144" s="2">
        <v>0</v>
      </c>
      <c r="L144" s="2">
        <v>5877875</v>
      </c>
      <c r="M144" s="2">
        <v>0</v>
      </c>
      <c r="N144" s="2"/>
      <c r="O144" s="2">
        <v>1669730</v>
      </c>
      <c r="P144" s="2">
        <v>537771</v>
      </c>
      <c r="Q144" s="2">
        <v>36200</v>
      </c>
      <c r="R144" s="2">
        <v>1400</v>
      </c>
      <c r="S144" s="2"/>
      <c r="T144" s="2">
        <v>0</v>
      </c>
      <c r="U144" s="2">
        <v>0</v>
      </c>
      <c r="V144" s="2"/>
      <c r="W144" s="2">
        <v>0</v>
      </c>
      <c r="X144" s="2">
        <v>0</v>
      </c>
    </row>
    <row r="145" spans="1:24" x14ac:dyDescent="0.25">
      <c r="A145" s="4"/>
      <c r="B145" s="4" t="s">
        <v>33</v>
      </c>
      <c r="C145" s="4"/>
      <c r="D145" s="4">
        <v>20985952</v>
      </c>
      <c r="E145" s="4">
        <v>0</v>
      </c>
      <c r="F145" s="4">
        <v>9590001</v>
      </c>
      <c r="G145" s="4">
        <v>6344350</v>
      </c>
      <c r="H145" s="12">
        <f t="shared" si="2"/>
        <v>3245651</v>
      </c>
      <c r="I145" s="4"/>
      <c r="J145" s="4">
        <v>8805171</v>
      </c>
      <c r="K145" s="4">
        <v>0</v>
      </c>
      <c r="L145" s="4">
        <v>5877875</v>
      </c>
      <c r="M145" s="4">
        <v>0</v>
      </c>
      <c r="N145" s="4"/>
      <c r="O145" s="4">
        <v>771330</v>
      </c>
      <c r="P145" s="4">
        <v>465075</v>
      </c>
      <c r="Q145" s="4">
        <v>13500</v>
      </c>
      <c r="R145" s="4">
        <v>1400</v>
      </c>
      <c r="S145" s="4"/>
      <c r="T145" s="4">
        <v>0</v>
      </c>
      <c r="U145" s="4">
        <v>0</v>
      </c>
      <c r="V145" s="4"/>
      <c r="W145" s="4">
        <v>0</v>
      </c>
      <c r="X145" s="4">
        <v>0</v>
      </c>
    </row>
    <row r="146" spans="1:24" ht="60" x14ac:dyDescent="0.25">
      <c r="A146" s="7" t="s">
        <v>43</v>
      </c>
      <c r="B146" s="6" t="s">
        <v>273</v>
      </c>
      <c r="C146" s="7" t="s">
        <v>62</v>
      </c>
      <c r="D146" s="7">
        <v>2346390</v>
      </c>
      <c r="E146" s="7">
        <v>0</v>
      </c>
      <c r="F146" s="7">
        <v>753190</v>
      </c>
      <c r="G146" s="7">
        <v>0</v>
      </c>
      <c r="H146" s="12">
        <f t="shared" si="2"/>
        <v>753190</v>
      </c>
      <c r="I146" s="7" t="s">
        <v>274</v>
      </c>
      <c r="J146" s="7">
        <v>682800</v>
      </c>
      <c r="K146" s="7">
        <v>0</v>
      </c>
      <c r="L146" s="7">
        <v>0</v>
      </c>
      <c r="M146" s="7">
        <v>0</v>
      </c>
      <c r="N146" s="7" t="s">
        <v>275</v>
      </c>
      <c r="O146" s="7">
        <v>70390</v>
      </c>
      <c r="P146" s="7">
        <v>0</v>
      </c>
      <c r="Q146" s="7">
        <v>0</v>
      </c>
      <c r="R146" s="7">
        <v>0</v>
      </c>
      <c r="S146" s="7"/>
      <c r="T146" s="7">
        <v>0</v>
      </c>
      <c r="U146" s="7">
        <v>0</v>
      </c>
      <c r="V146" s="7"/>
      <c r="W146" s="7">
        <v>0</v>
      </c>
      <c r="X146" s="7">
        <v>0</v>
      </c>
    </row>
    <row r="147" spans="1:24" ht="60" x14ac:dyDescent="0.25">
      <c r="A147" s="7" t="s">
        <v>43</v>
      </c>
      <c r="B147" s="6" t="s">
        <v>276</v>
      </c>
      <c r="C147" s="7" t="s">
        <v>62</v>
      </c>
      <c r="D147" s="7">
        <v>13240</v>
      </c>
      <c r="E147" s="7">
        <v>0</v>
      </c>
      <c r="F147" s="7">
        <v>13240</v>
      </c>
      <c r="G147" s="7">
        <v>12400</v>
      </c>
      <c r="H147" s="12">
        <f t="shared" si="2"/>
        <v>840</v>
      </c>
      <c r="I147" s="7"/>
      <c r="J147" s="7">
        <v>0</v>
      </c>
      <c r="K147" s="7">
        <v>0</v>
      </c>
      <c r="L147" s="7">
        <v>0</v>
      </c>
      <c r="M147" s="7">
        <v>0</v>
      </c>
      <c r="N147" s="7" t="s">
        <v>277</v>
      </c>
      <c r="O147" s="7">
        <v>12240</v>
      </c>
      <c r="P147" s="7">
        <v>12000</v>
      </c>
      <c r="Q147" s="7">
        <v>1000</v>
      </c>
      <c r="R147" s="7">
        <v>400</v>
      </c>
      <c r="S147" s="7"/>
      <c r="T147" s="7">
        <v>0</v>
      </c>
      <c r="U147" s="7">
        <v>0</v>
      </c>
      <c r="V147" s="7"/>
      <c r="W147" s="7">
        <v>0</v>
      </c>
      <c r="X147" s="7">
        <v>0</v>
      </c>
    </row>
    <row r="148" spans="1:24" ht="60" x14ac:dyDescent="0.25">
      <c r="A148" s="7" t="s">
        <v>43</v>
      </c>
      <c r="B148" s="6" t="s">
        <v>278</v>
      </c>
      <c r="C148" s="7" t="s">
        <v>62</v>
      </c>
      <c r="D148" s="7">
        <v>13240</v>
      </c>
      <c r="E148" s="7">
        <v>0</v>
      </c>
      <c r="F148" s="7">
        <v>13240</v>
      </c>
      <c r="G148" s="7">
        <v>12400</v>
      </c>
      <c r="H148" s="12">
        <f t="shared" si="2"/>
        <v>840</v>
      </c>
      <c r="I148" s="7"/>
      <c r="J148" s="7">
        <v>0</v>
      </c>
      <c r="K148" s="7">
        <v>0</v>
      </c>
      <c r="L148" s="7">
        <v>0</v>
      </c>
      <c r="M148" s="7">
        <v>0</v>
      </c>
      <c r="N148" s="7" t="s">
        <v>277</v>
      </c>
      <c r="O148" s="7">
        <v>12240</v>
      </c>
      <c r="P148" s="7">
        <v>12000</v>
      </c>
      <c r="Q148" s="7">
        <v>1000</v>
      </c>
      <c r="R148" s="7">
        <v>400</v>
      </c>
      <c r="S148" s="7"/>
      <c r="T148" s="7">
        <v>0</v>
      </c>
      <c r="U148" s="7">
        <v>0</v>
      </c>
      <c r="V148" s="7"/>
      <c r="W148" s="7">
        <v>0</v>
      </c>
      <c r="X148" s="7">
        <v>0</v>
      </c>
    </row>
    <row r="149" spans="1:24" ht="45" x14ac:dyDescent="0.25">
      <c r="A149" s="7" t="s">
        <v>43</v>
      </c>
      <c r="B149" s="6" t="s">
        <v>279</v>
      </c>
      <c r="C149" s="7" t="s">
        <v>62</v>
      </c>
      <c r="D149" s="7">
        <v>3044176</v>
      </c>
      <c r="E149" s="7">
        <v>0</v>
      </c>
      <c r="F149" s="7">
        <v>3044176</v>
      </c>
      <c r="G149" s="7">
        <v>2990975</v>
      </c>
      <c r="H149" s="12">
        <f t="shared" si="2"/>
        <v>53201</v>
      </c>
      <c r="I149" s="7" t="s">
        <v>280</v>
      </c>
      <c r="J149" s="7">
        <v>2756976</v>
      </c>
      <c r="K149" s="7">
        <v>0</v>
      </c>
      <c r="L149" s="7">
        <v>2707775</v>
      </c>
      <c r="M149" s="7">
        <v>0</v>
      </c>
      <c r="N149" s="7" t="s">
        <v>281</v>
      </c>
      <c r="O149" s="7">
        <v>284200</v>
      </c>
      <c r="P149" s="7">
        <v>283200</v>
      </c>
      <c r="Q149" s="7">
        <v>3000</v>
      </c>
      <c r="R149" s="7">
        <v>0</v>
      </c>
      <c r="S149" s="7"/>
      <c r="T149" s="7">
        <v>0</v>
      </c>
      <c r="U149" s="7">
        <v>0</v>
      </c>
      <c r="V149" s="7"/>
      <c r="W149" s="7">
        <v>0</v>
      </c>
      <c r="X149" s="7">
        <v>0</v>
      </c>
    </row>
    <row r="150" spans="1:24" ht="45" x14ac:dyDescent="0.25">
      <c r="A150" s="7" t="s">
        <v>43</v>
      </c>
      <c r="B150" s="6" t="s">
        <v>282</v>
      </c>
      <c r="C150" s="7" t="s">
        <v>62</v>
      </c>
      <c r="D150" s="7">
        <v>1525284</v>
      </c>
      <c r="E150" s="7">
        <v>0</v>
      </c>
      <c r="F150" s="7">
        <v>802444</v>
      </c>
      <c r="G150" s="7">
        <v>254301</v>
      </c>
      <c r="H150" s="12">
        <f t="shared" si="2"/>
        <v>548143</v>
      </c>
      <c r="I150" s="7" t="s">
        <v>283</v>
      </c>
      <c r="J150" s="7">
        <v>781324</v>
      </c>
      <c r="K150" s="7">
        <v>0</v>
      </c>
      <c r="L150" s="7">
        <v>234501</v>
      </c>
      <c r="M150" s="7">
        <v>0</v>
      </c>
      <c r="N150" s="7" t="s">
        <v>284</v>
      </c>
      <c r="O150" s="7">
        <v>19620</v>
      </c>
      <c r="P150" s="7">
        <v>19200</v>
      </c>
      <c r="Q150" s="7">
        <v>1500</v>
      </c>
      <c r="R150" s="7">
        <v>600</v>
      </c>
      <c r="S150" s="7"/>
      <c r="T150" s="7">
        <v>0</v>
      </c>
      <c r="U150" s="7">
        <v>0</v>
      </c>
      <c r="V150" s="7"/>
      <c r="W150" s="7">
        <v>0</v>
      </c>
      <c r="X150" s="7">
        <v>0</v>
      </c>
    </row>
    <row r="151" spans="1:24" ht="45" x14ac:dyDescent="0.25">
      <c r="A151" s="7" t="s">
        <v>43</v>
      </c>
      <c r="B151" s="6" t="s">
        <v>285</v>
      </c>
      <c r="C151" s="7" t="s">
        <v>62</v>
      </c>
      <c r="D151" s="7">
        <v>5863425</v>
      </c>
      <c r="E151" s="7">
        <v>0</v>
      </c>
      <c r="F151" s="7">
        <v>1885157</v>
      </c>
      <c r="G151" s="7">
        <v>1671083</v>
      </c>
      <c r="H151" s="12">
        <f t="shared" si="2"/>
        <v>214074</v>
      </c>
      <c r="I151" s="7" t="s">
        <v>286</v>
      </c>
      <c r="J151" s="7">
        <v>1706257</v>
      </c>
      <c r="K151" s="7">
        <v>0</v>
      </c>
      <c r="L151" s="7">
        <v>1671083</v>
      </c>
      <c r="M151" s="7">
        <v>0</v>
      </c>
      <c r="N151" s="7" t="s">
        <v>287</v>
      </c>
      <c r="O151" s="7">
        <v>175900</v>
      </c>
      <c r="P151" s="7">
        <v>0</v>
      </c>
      <c r="Q151" s="7">
        <v>3000</v>
      </c>
      <c r="R151" s="7">
        <v>0</v>
      </c>
      <c r="S151" s="7"/>
      <c r="T151" s="7">
        <v>0</v>
      </c>
      <c r="U151" s="7">
        <v>0</v>
      </c>
      <c r="V151" s="7"/>
      <c r="W151" s="7">
        <v>0</v>
      </c>
      <c r="X151" s="7">
        <v>0</v>
      </c>
    </row>
    <row r="152" spans="1:24" ht="45" x14ac:dyDescent="0.25">
      <c r="A152" s="7" t="s">
        <v>43</v>
      </c>
      <c r="B152" s="6" t="s">
        <v>288</v>
      </c>
      <c r="C152" s="7" t="s">
        <v>62</v>
      </c>
      <c r="D152" s="7">
        <v>4625337</v>
      </c>
      <c r="E152" s="7">
        <v>0</v>
      </c>
      <c r="F152" s="7">
        <v>1487733</v>
      </c>
      <c r="G152" s="7">
        <v>1403191</v>
      </c>
      <c r="H152" s="12">
        <f t="shared" si="2"/>
        <v>84542</v>
      </c>
      <c r="I152" s="7" t="s">
        <v>289</v>
      </c>
      <c r="J152" s="7">
        <v>1345973</v>
      </c>
      <c r="K152" s="7">
        <v>0</v>
      </c>
      <c r="L152" s="7">
        <v>1264516</v>
      </c>
      <c r="M152" s="7">
        <v>0</v>
      </c>
      <c r="N152" s="7" t="s">
        <v>290</v>
      </c>
      <c r="O152" s="7">
        <v>138760</v>
      </c>
      <c r="P152" s="7">
        <v>138675</v>
      </c>
      <c r="Q152" s="7">
        <v>3000</v>
      </c>
      <c r="R152" s="7">
        <v>0</v>
      </c>
      <c r="S152" s="7"/>
      <c r="T152" s="7">
        <v>0</v>
      </c>
      <c r="U152" s="7">
        <v>0</v>
      </c>
      <c r="V152" s="7"/>
      <c r="W152" s="7">
        <v>0</v>
      </c>
      <c r="X152" s="7">
        <v>0</v>
      </c>
    </row>
    <row r="153" spans="1:24" ht="45" x14ac:dyDescent="0.25">
      <c r="A153" s="7" t="s">
        <v>43</v>
      </c>
      <c r="B153" s="6" t="s">
        <v>291</v>
      </c>
      <c r="C153" s="7" t="s">
        <v>72</v>
      </c>
      <c r="D153" s="7">
        <v>931942</v>
      </c>
      <c r="E153" s="7">
        <v>0</v>
      </c>
      <c r="F153" s="7">
        <v>280583</v>
      </c>
      <c r="G153" s="7">
        <v>0</v>
      </c>
      <c r="H153" s="12">
        <f t="shared" si="2"/>
        <v>280583</v>
      </c>
      <c r="I153" s="7" t="s">
        <v>292</v>
      </c>
      <c r="J153" s="7">
        <v>279583</v>
      </c>
      <c r="K153" s="7">
        <v>0</v>
      </c>
      <c r="L153" s="7">
        <v>0</v>
      </c>
      <c r="M153" s="7">
        <v>0</v>
      </c>
      <c r="N153" s="7"/>
      <c r="O153" s="7">
        <v>0</v>
      </c>
      <c r="P153" s="7">
        <v>0</v>
      </c>
      <c r="Q153" s="7">
        <v>1000</v>
      </c>
      <c r="R153" s="7">
        <v>0</v>
      </c>
      <c r="S153" s="7"/>
      <c r="T153" s="7">
        <v>0</v>
      </c>
      <c r="U153" s="7">
        <v>0</v>
      </c>
      <c r="V153" s="7"/>
      <c r="W153" s="7">
        <v>0</v>
      </c>
      <c r="X153" s="7">
        <v>0</v>
      </c>
    </row>
    <row r="154" spans="1:24" ht="60" x14ac:dyDescent="0.25">
      <c r="A154" s="7" t="s">
        <v>43</v>
      </c>
      <c r="B154" s="6" t="s">
        <v>293</v>
      </c>
      <c r="C154" s="7" t="s">
        <v>62</v>
      </c>
      <c r="D154" s="7">
        <v>1725343</v>
      </c>
      <c r="E154" s="7">
        <v>0</v>
      </c>
      <c r="F154" s="7">
        <v>1022121</v>
      </c>
      <c r="G154" s="7">
        <v>0</v>
      </c>
      <c r="H154" s="12">
        <f t="shared" si="2"/>
        <v>1022121</v>
      </c>
      <c r="I154" s="7" t="s">
        <v>294</v>
      </c>
      <c r="J154" s="7">
        <v>991061</v>
      </c>
      <c r="K154" s="7">
        <v>0</v>
      </c>
      <c r="L154" s="7">
        <v>0</v>
      </c>
      <c r="M154" s="7">
        <v>0</v>
      </c>
      <c r="N154" s="7" t="s">
        <v>295</v>
      </c>
      <c r="O154" s="7">
        <v>31060</v>
      </c>
      <c r="P154" s="7">
        <v>0</v>
      </c>
      <c r="Q154" s="7">
        <v>0</v>
      </c>
      <c r="R154" s="7">
        <v>0</v>
      </c>
      <c r="S154" s="7"/>
      <c r="T154" s="7">
        <v>0</v>
      </c>
      <c r="U154" s="7">
        <v>0</v>
      </c>
      <c r="V154" s="7"/>
      <c r="W154" s="7">
        <v>0</v>
      </c>
      <c r="X154" s="7">
        <v>0</v>
      </c>
    </row>
    <row r="155" spans="1:24" ht="60" x14ac:dyDescent="0.25">
      <c r="A155" s="7" t="s">
        <v>43</v>
      </c>
      <c r="B155" s="6" t="s">
        <v>296</v>
      </c>
      <c r="C155" s="7" t="s">
        <v>62</v>
      </c>
      <c r="D155" s="7">
        <v>897575</v>
      </c>
      <c r="E155" s="7">
        <v>0</v>
      </c>
      <c r="F155" s="7">
        <v>288117</v>
      </c>
      <c r="G155" s="7">
        <v>0</v>
      </c>
      <c r="H155" s="12">
        <f t="shared" si="2"/>
        <v>288117</v>
      </c>
      <c r="I155" s="7" t="s">
        <v>297</v>
      </c>
      <c r="J155" s="7">
        <v>261197</v>
      </c>
      <c r="K155" s="7">
        <v>0</v>
      </c>
      <c r="L155" s="7">
        <v>0</v>
      </c>
      <c r="M155" s="7">
        <v>0</v>
      </c>
      <c r="N155" s="7" t="s">
        <v>298</v>
      </c>
      <c r="O155" s="7">
        <v>26920</v>
      </c>
      <c r="P155" s="7">
        <v>0</v>
      </c>
      <c r="Q155" s="7">
        <v>0</v>
      </c>
      <c r="R155" s="7">
        <v>0</v>
      </c>
      <c r="S155" s="7"/>
      <c r="T155" s="7">
        <v>0</v>
      </c>
      <c r="U155" s="7">
        <v>0</v>
      </c>
      <c r="V155" s="7"/>
      <c r="W155" s="7">
        <v>0</v>
      </c>
      <c r="X155" s="7">
        <v>0</v>
      </c>
    </row>
    <row r="156" spans="1:24" x14ac:dyDescent="0.25">
      <c r="A156" s="4"/>
      <c r="B156" s="4" t="s">
        <v>38</v>
      </c>
      <c r="C156" s="4"/>
      <c r="D156" s="4">
        <v>302000</v>
      </c>
      <c r="E156" s="4">
        <v>0</v>
      </c>
      <c r="F156" s="4">
        <v>302000</v>
      </c>
      <c r="G156" s="4">
        <v>49896</v>
      </c>
      <c r="H156" s="12">
        <f t="shared" si="2"/>
        <v>252104</v>
      </c>
      <c r="I156" s="4"/>
      <c r="J156" s="4">
        <v>0</v>
      </c>
      <c r="K156" s="4">
        <v>0</v>
      </c>
      <c r="L156" s="4">
        <v>0</v>
      </c>
      <c r="M156" s="4">
        <v>0</v>
      </c>
      <c r="N156" s="4"/>
      <c r="O156" s="4">
        <v>280400</v>
      </c>
      <c r="P156" s="4">
        <v>49896</v>
      </c>
      <c r="Q156" s="4">
        <v>21600</v>
      </c>
      <c r="R156" s="4">
        <v>0</v>
      </c>
      <c r="S156" s="4"/>
      <c r="T156" s="4">
        <v>0</v>
      </c>
      <c r="U156" s="4">
        <v>0</v>
      </c>
      <c r="V156" s="4"/>
      <c r="W156" s="4">
        <v>0</v>
      </c>
      <c r="X156" s="4">
        <v>0</v>
      </c>
    </row>
    <row r="157" spans="1:24" ht="60" x14ac:dyDescent="0.25">
      <c r="A157" s="7" t="s">
        <v>43</v>
      </c>
      <c r="B157" s="6" t="s">
        <v>299</v>
      </c>
      <c r="C157" s="7" t="s">
        <v>62</v>
      </c>
      <c r="D157" s="7">
        <v>11490</v>
      </c>
      <c r="E157" s="7">
        <v>0</v>
      </c>
      <c r="F157" s="7">
        <v>11490</v>
      </c>
      <c r="G157" s="7">
        <v>9600</v>
      </c>
      <c r="H157" s="12">
        <f t="shared" si="2"/>
        <v>1890</v>
      </c>
      <c r="I157" s="7"/>
      <c r="J157" s="7">
        <v>0</v>
      </c>
      <c r="K157" s="7">
        <v>0</v>
      </c>
      <c r="L157" s="7">
        <v>0</v>
      </c>
      <c r="M157" s="7">
        <v>0</v>
      </c>
      <c r="N157" s="7" t="s">
        <v>300</v>
      </c>
      <c r="O157" s="7">
        <v>10490</v>
      </c>
      <c r="P157" s="7">
        <v>9600</v>
      </c>
      <c r="Q157" s="7">
        <v>1000</v>
      </c>
      <c r="R157" s="7">
        <v>0</v>
      </c>
      <c r="S157" s="7"/>
      <c r="T157" s="7">
        <v>0</v>
      </c>
      <c r="U157" s="7">
        <v>0</v>
      </c>
      <c r="V157" s="7"/>
      <c r="W157" s="7">
        <v>0</v>
      </c>
      <c r="X157" s="7">
        <v>0</v>
      </c>
    </row>
    <row r="158" spans="1:24" ht="60" x14ac:dyDescent="0.25">
      <c r="A158" s="7" t="s">
        <v>43</v>
      </c>
      <c r="B158" s="6" t="s">
        <v>301</v>
      </c>
      <c r="C158" s="7" t="s">
        <v>62</v>
      </c>
      <c r="D158" s="7">
        <v>11490</v>
      </c>
      <c r="E158" s="7">
        <v>0</v>
      </c>
      <c r="F158" s="7">
        <v>11490</v>
      </c>
      <c r="G158" s="7">
        <v>10200</v>
      </c>
      <c r="H158" s="12">
        <f t="shared" si="2"/>
        <v>1290</v>
      </c>
      <c r="I158" s="7"/>
      <c r="J158" s="7">
        <v>0</v>
      </c>
      <c r="K158" s="7">
        <v>0</v>
      </c>
      <c r="L158" s="7">
        <v>0</v>
      </c>
      <c r="M158" s="7">
        <v>0</v>
      </c>
      <c r="N158" s="7" t="s">
        <v>302</v>
      </c>
      <c r="O158" s="7">
        <v>10490</v>
      </c>
      <c r="P158" s="7">
        <v>10200</v>
      </c>
      <c r="Q158" s="7">
        <v>1000</v>
      </c>
      <c r="R158" s="7">
        <v>0</v>
      </c>
      <c r="S158" s="7"/>
      <c r="T158" s="7">
        <v>0</v>
      </c>
      <c r="U158" s="7">
        <v>0</v>
      </c>
      <c r="V158" s="7"/>
      <c r="W158" s="7">
        <v>0</v>
      </c>
      <c r="X158" s="7">
        <v>0</v>
      </c>
    </row>
    <row r="159" spans="1:24" ht="60" x14ac:dyDescent="0.25">
      <c r="A159" s="7" t="s">
        <v>43</v>
      </c>
      <c r="B159" s="6" t="s">
        <v>303</v>
      </c>
      <c r="C159" s="7" t="s">
        <v>62</v>
      </c>
      <c r="D159" s="7">
        <v>94160</v>
      </c>
      <c r="E159" s="7">
        <v>0</v>
      </c>
      <c r="F159" s="7">
        <v>94160</v>
      </c>
      <c r="G159" s="7">
        <v>0</v>
      </c>
      <c r="H159" s="12">
        <f t="shared" si="2"/>
        <v>94160</v>
      </c>
      <c r="I159" s="7"/>
      <c r="J159" s="7">
        <v>0</v>
      </c>
      <c r="K159" s="7">
        <v>0</v>
      </c>
      <c r="L159" s="7">
        <v>0</v>
      </c>
      <c r="M159" s="7">
        <v>0</v>
      </c>
      <c r="N159" s="7" t="s">
        <v>304</v>
      </c>
      <c r="O159" s="7">
        <v>94160</v>
      </c>
      <c r="P159" s="7">
        <v>0</v>
      </c>
      <c r="Q159" s="7">
        <v>0</v>
      </c>
      <c r="R159" s="7">
        <v>0</v>
      </c>
      <c r="S159" s="7"/>
      <c r="T159" s="7">
        <v>0</v>
      </c>
      <c r="U159" s="7">
        <v>0</v>
      </c>
      <c r="V159" s="7"/>
      <c r="W159" s="7">
        <v>0</v>
      </c>
      <c r="X159" s="7">
        <v>0</v>
      </c>
    </row>
    <row r="160" spans="1:24" ht="60" x14ac:dyDescent="0.25">
      <c r="A160" s="7" t="s">
        <v>43</v>
      </c>
      <c r="B160" s="6" t="s">
        <v>305</v>
      </c>
      <c r="C160" s="7" t="s">
        <v>62</v>
      </c>
      <c r="D160" s="7">
        <v>94160</v>
      </c>
      <c r="E160" s="7">
        <v>0</v>
      </c>
      <c r="F160" s="7">
        <v>94160</v>
      </c>
      <c r="G160" s="7">
        <v>0</v>
      </c>
      <c r="H160" s="12">
        <f t="shared" si="2"/>
        <v>94160</v>
      </c>
      <c r="I160" s="7"/>
      <c r="J160" s="7">
        <v>0</v>
      </c>
      <c r="K160" s="7">
        <v>0</v>
      </c>
      <c r="L160" s="7">
        <v>0</v>
      </c>
      <c r="M160" s="7">
        <v>0</v>
      </c>
      <c r="N160" s="7" t="s">
        <v>304</v>
      </c>
      <c r="O160" s="7">
        <v>94160</v>
      </c>
      <c r="P160" s="7">
        <v>0</v>
      </c>
      <c r="Q160" s="7">
        <v>0</v>
      </c>
      <c r="R160" s="7">
        <v>0</v>
      </c>
      <c r="S160" s="7"/>
      <c r="T160" s="7">
        <v>0</v>
      </c>
      <c r="U160" s="7">
        <v>0</v>
      </c>
      <c r="V160" s="7"/>
      <c r="W160" s="7">
        <v>0</v>
      </c>
      <c r="X160" s="7">
        <v>0</v>
      </c>
    </row>
    <row r="161" spans="1:24" ht="60" x14ac:dyDescent="0.25">
      <c r="A161" s="7" t="s">
        <v>43</v>
      </c>
      <c r="B161" s="6" t="s">
        <v>306</v>
      </c>
      <c r="C161" s="7" t="s">
        <v>62</v>
      </c>
      <c r="D161" s="7">
        <v>13240</v>
      </c>
      <c r="E161" s="7">
        <v>0</v>
      </c>
      <c r="F161" s="7">
        <v>13240</v>
      </c>
      <c r="G161" s="7">
        <v>11916</v>
      </c>
      <c r="H161" s="12">
        <f t="shared" si="2"/>
        <v>1324</v>
      </c>
      <c r="I161" s="7"/>
      <c r="J161" s="7">
        <v>0</v>
      </c>
      <c r="K161" s="7">
        <v>0</v>
      </c>
      <c r="L161" s="7">
        <v>0</v>
      </c>
      <c r="M161" s="7">
        <v>0</v>
      </c>
      <c r="N161" s="7" t="s">
        <v>307</v>
      </c>
      <c r="O161" s="7">
        <v>12240</v>
      </c>
      <c r="P161" s="7">
        <v>11916</v>
      </c>
      <c r="Q161" s="7">
        <v>1000</v>
      </c>
      <c r="R161" s="7">
        <v>0</v>
      </c>
      <c r="S161" s="7"/>
      <c r="T161" s="7">
        <v>0</v>
      </c>
      <c r="U161" s="7">
        <v>0</v>
      </c>
      <c r="V161" s="7"/>
      <c r="W161" s="7">
        <v>0</v>
      </c>
      <c r="X161" s="7">
        <v>0</v>
      </c>
    </row>
    <row r="162" spans="1:24" ht="60" x14ac:dyDescent="0.25">
      <c r="A162" s="7" t="s">
        <v>43</v>
      </c>
      <c r="B162" s="6" t="s">
        <v>308</v>
      </c>
      <c r="C162" s="7" t="s">
        <v>62</v>
      </c>
      <c r="D162" s="7">
        <v>19380</v>
      </c>
      <c r="E162" s="7">
        <v>0</v>
      </c>
      <c r="F162" s="7">
        <v>19380</v>
      </c>
      <c r="G162" s="7">
        <v>18180</v>
      </c>
      <c r="H162" s="12">
        <f t="shared" si="2"/>
        <v>1200</v>
      </c>
      <c r="I162" s="7"/>
      <c r="J162" s="7">
        <v>0</v>
      </c>
      <c r="K162" s="7">
        <v>0</v>
      </c>
      <c r="L162" s="7">
        <v>0</v>
      </c>
      <c r="M162" s="7">
        <v>0</v>
      </c>
      <c r="N162" s="7" t="s">
        <v>309</v>
      </c>
      <c r="O162" s="7">
        <v>18280</v>
      </c>
      <c r="P162" s="7">
        <v>18180</v>
      </c>
      <c r="Q162" s="7">
        <v>1100</v>
      </c>
      <c r="R162" s="7">
        <v>0</v>
      </c>
      <c r="S162" s="7"/>
      <c r="T162" s="7">
        <v>0</v>
      </c>
      <c r="U162" s="7">
        <v>0</v>
      </c>
      <c r="V162" s="7"/>
      <c r="W162" s="7">
        <v>0</v>
      </c>
      <c r="X162" s="7">
        <v>0</v>
      </c>
    </row>
    <row r="163" spans="1:24" ht="45" x14ac:dyDescent="0.25">
      <c r="A163" s="7" t="s">
        <v>43</v>
      </c>
      <c r="B163" s="6" t="s">
        <v>310</v>
      </c>
      <c r="C163" s="7" t="s">
        <v>40</v>
      </c>
      <c r="D163" s="7">
        <v>1500</v>
      </c>
      <c r="E163" s="7">
        <v>0</v>
      </c>
      <c r="F163" s="7">
        <v>1500</v>
      </c>
      <c r="G163" s="7">
        <v>0</v>
      </c>
      <c r="H163" s="12">
        <f t="shared" si="2"/>
        <v>1500</v>
      </c>
      <c r="I163" s="7"/>
      <c r="J163" s="7">
        <v>0</v>
      </c>
      <c r="K163" s="7">
        <v>0</v>
      </c>
      <c r="L163" s="7">
        <v>0</v>
      </c>
      <c r="M163" s="7">
        <v>0</v>
      </c>
      <c r="N163" s="7"/>
      <c r="O163" s="7">
        <v>0</v>
      </c>
      <c r="P163" s="7">
        <v>0</v>
      </c>
      <c r="Q163" s="7">
        <v>1500</v>
      </c>
      <c r="R163" s="7">
        <v>0</v>
      </c>
      <c r="S163" s="7"/>
      <c r="T163" s="7">
        <v>0</v>
      </c>
      <c r="U163" s="7">
        <v>0</v>
      </c>
      <c r="V163" s="7"/>
      <c r="W163" s="7">
        <v>0</v>
      </c>
      <c r="X163" s="7">
        <v>0</v>
      </c>
    </row>
    <row r="164" spans="1:24" ht="60" x14ac:dyDescent="0.25">
      <c r="A164" s="7" t="s">
        <v>43</v>
      </c>
      <c r="B164" s="6" t="s">
        <v>311</v>
      </c>
      <c r="C164" s="7" t="s">
        <v>62</v>
      </c>
      <c r="D164" s="7">
        <v>40580</v>
      </c>
      <c r="E164" s="7">
        <v>0</v>
      </c>
      <c r="F164" s="7">
        <v>40580</v>
      </c>
      <c r="G164" s="7">
        <v>0</v>
      </c>
      <c r="H164" s="12">
        <f t="shared" si="2"/>
        <v>40580</v>
      </c>
      <c r="I164" s="7"/>
      <c r="J164" s="7">
        <v>0</v>
      </c>
      <c r="K164" s="7">
        <v>0</v>
      </c>
      <c r="L164" s="7">
        <v>0</v>
      </c>
      <c r="M164" s="7">
        <v>0</v>
      </c>
      <c r="N164" s="7" t="s">
        <v>312</v>
      </c>
      <c r="O164" s="7">
        <v>40580</v>
      </c>
      <c r="P164" s="7">
        <v>0</v>
      </c>
      <c r="Q164" s="7">
        <v>0</v>
      </c>
      <c r="R164" s="7">
        <v>0</v>
      </c>
      <c r="S164" s="7"/>
      <c r="T164" s="7">
        <v>0</v>
      </c>
      <c r="U164" s="7">
        <v>0</v>
      </c>
      <c r="V164" s="7"/>
      <c r="W164" s="7">
        <v>0</v>
      </c>
      <c r="X164" s="7">
        <v>0</v>
      </c>
    </row>
    <row r="165" spans="1:24" ht="60" x14ac:dyDescent="0.25">
      <c r="A165" s="7" t="s">
        <v>43</v>
      </c>
      <c r="B165" s="6" t="s">
        <v>313</v>
      </c>
      <c r="C165" s="7" t="s">
        <v>72</v>
      </c>
      <c r="D165" s="7">
        <v>16000</v>
      </c>
      <c r="E165" s="7">
        <v>0</v>
      </c>
      <c r="F165" s="7">
        <v>16000</v>
      </c>
      <c r="G165" s="7">
        <v>0</v>
      </c>
      <c r="H165" s="12">
        <f t="shared" si="2"/>
        <v>16000</v>
      </c>
      <c r="I165" s="7"/>
      <c r="J165" s="7">
        <v>0</v>
      </c>
      <c r="K165" s="7">
        <v>0</v>
      </c>
      <c r="L165" s="7">
        <v>0</v>
      </c>
      <c r="M165" s="7">
        <v>0</v>
      </c>
      <c r="N165" s="7"/>
      <c r="O165" s="7">
        <v>0</v>
      </c>
      <c r="P165" s="7">
        <v>0</v>
      </c>
      <c r="Q165" s="7">
        <v>16000</v>
      </c>
      <c r="R165" s="7">
        <v>0</v>
      </c>
      <c r="S165" s="7"/>
      <c r="T165" s="7">
        <v>0</v>
      </c>
      <c r="U165" s="7">
        <v>0</v>
      </c>
      <c r="V165" s="7"/>
      <c r="W165" s="7">
        <v>0</v>
      </c>
      <c r="X165" s="7">
        <v>0</v>
      </c>
    </row>
    <row r="166" spans="1:24" x14ac:dyDescent="0.25">
      <c r="A166" s="4"/>
      <c r="B166" s="4" t="s">
        <v>51</v>
      </c>
      <c r="C166" s="4"/>
      <c r="D166" s="4">
        <v>619100</v>
      </c>
      <c r="E166" s="4">
        <v>0</v>
      </c>
      <c r="F166" s="4">
        <v>619100</v>
      </c>
      <c r="G166" s="4">
        <v>22800</v>
      </c>
      <c r="H166" s="12">
        <f t="shared" si="2"/>
        <v>596300</v>
      </c>
      <c r="I166" s="4"/>
      <c r="J166" s="4">
        <v>0</v>
      </c>
      <c r="K166" s="4">
        <v>0</v>
      </c>
      <c r="L166" s="4">
        <v>0</v>
      </c>
      <c r="M166" s="4">
        <v>0</v>
      </c>
      <c r="N166" s="4"/>
      <c r="O166" s="4">
        <v>618000</v>
      </c>
      <c r="P166" s="4">
        <v>22800</v>
      </c>
      <c r="Q166" s="4">
        <v>1100</v>
      </c>
      <c r="R166" s="4">
        <v>0</v>
      </c>
      <c r="S166" s="4"/>
      <c r="T166" s="4">
        <v>0</v>
      </c>
      <c r="U166" s="4">
        <v>0</v>
      </c>
      <c r="V166" s="4"/>
      <c r="W166" s="4">
        <v>0</v>
      </c>
      <c r="X166" s="4">
        <v>0</v>
      </c>
    </row>
    <row r="167" spans="1:24" ht="60" x14ac:dyDescent="0.25">
      <c r="A167" s="7" t="s">
        <v>43</v>
      </c>
      <c r="B167" s="6" t="s">
        <v>314</v>
      </c>
      <c r="C167" s="7" t="s">
        <v>62</v>
      </c>
      <c r="D167" s="7">
        <v>619100</v>
      </c>
      <c r="E167" s="7">
        <v>0</v>
      </c>
      <c r="F167" s="7">
        <v>619100</v>
      </c>
      <c r="G167" s="7">
        <v>22800</v>
      </c>
      <c r="H167" s="12">
        <f t="shared" si="2"/>
        <v>596300</v>
      </c>
      <c r="I167" s="7"/>
      <c r="J167" s="7">
        <v>0</v>
      </c>
      <c r="K167" s="7">
        <v>0</v>
      </c>
      <c r="L167" s="7">
        <v>0</v>
      </c>
      <c r="M167" s="7">
        <v>0</v>
      </c>
      <c r="N167" s="7" t="s">
        <v>315</v>
      </c>
      <c r="O167" s="7">
        <v>618000</v>
      </c>
      <c r="P167" s="7">
        <v>22800</v>
      </c>
      <c r="Q167" s="7">
        <v>1100</v>
      </c>
      <c r="R167" s="7">
        <v>0</v>
      </c>
      <c r="S167" s="7"/>
      <c r="T167" s="7">
        <v>0</v>
      </c>
      <c r="U167" s="7">
        <v>0</v>
      </c>
      <c r="V167" s="7"/>
      <c r="W167" s="7">
        <v>0</v>
      </c>
      <c r="X167" s="7">
        <v>0</v>
      </c>
    </row>
    <row r="168" spans="1:24" x14ac:dyDescent="0.25">
      <c r="A168" s="3" t="s">
        <v>64</v>
      </c>
      <c r="B168" s="3" t="s">
        <v>65</v>
      </c>
      <c r="C168" s="3"/>
      <c r="D168" s="3">
        <v>1738149</v>
      </c>
      <c r="E168" s="3">
        <v>643438</v>
      </c>
      <c r="F168" s="3">
        <v>1013953</v>
      </c>
      <c r="G168" s="3">
        <v>1000178</v>
      </c>
      <c r="H168" s="12">
        <f t="shared" si="2"/>
        <v>13775</v>
      </c>
      <c r="I168" s="3"/>
      <c r="J168" s="3">
        <v>374307</v>
      </c>
      <c r="K168" s="3">
        <v>0</v>
      </c>
      <c r="L168" s="3">
        <v>327103</v>
      </c>
      <c r="M168" s="3">
        <v>0</v>
      </c>
      <c r="N168" s="3"/>
      <c r="O168" s="3">
        <v>510731</v>
      </c>
      <c r="P168" s="3">
        <v>544160</v>
      </c>
      <c r="Q168" s="3">
        <v>17760</v>
      </c>
      <c r="R168" s="3">
        <v>17760</v>
      </c>
      <c r="S168" s="3"/>
      <c r="T168" s="3">
        <v>4162</v>
      </c>
      <c r="U168" s="3">
        <v>4162</v>
      </c>
      <c r="V168" s="3"/>
      <c r="W168" s="3">
        <v>106993</v>
      </c>
      <c r="X168" s="3">
        <v>106993</v>
      </c>
    </row>
    <row r="169" spans="1:24" ht="30" x14ac:dyDescent="0.25">
      <c r="A169" s="2" t="s">
        <v>255</v>
      </c>
      <c r="B169" s="2" t="s">
        <v>256</v>
      </c>
      <c r="C169" s="2"/>
      <c r="D169" s="2">
        <v>216474</v>
      </c>
      <c r="E169" s="2">
        <v>0</v>
      </c>
      <c r="F169" s="2">
        <v>216474</v>
      </c>
      <c r="G169" s="2">
        <v>214915</v>
      </c>
      <c r="H169" s="12">
        <f t="shared" si="2"/>
        <v>1559</v>
      </c>
      <c r="I169" s="2"/>
      <c r="J169" s="2">
        <v>137420</v>
      </c>
      <c r="K169" s="2">
        <v>0</v>
      </c>
      <c r="L169" s="2">
        <v>135861</v>
      </c>
      <c r="M169" s="2">
        <v>0</v>
      </c>
      <c r="N169" s="2"/>
      <c r="O169" s="2">
        <v>0</v>
      </c>
      <c r="P169" s="2">
        <v>0</v>
      </c>
      <c r="Q169" s="2">
        <v>0</v>
      </c>
      <c r="R169" s="2">
        <v>0</v>
      </c>
      <c r="S169" s="2"/>
      <c r="T169" s="2">
        <v>0</v>
      </c>
      <c r="U169" s="2">
        <v>0</v>
      </c>
      <c r="V169" s="2"/>
      <c r="W169" s="2">
        <v>79054</v>
      </c>
      <c r="X169" s="2">
        <v>79054</v>
      </c>
    </row>
    <row r="170" spans="1:24" ht="45" x14ac:dyDescent="0.25">
      <c r="A170" s="7" t="s">
        <v>316</v>
      </c>
      <c r="B170" s="6" t="s">
        <v>317</v>
      </c>
      <c r="C170" s="7" t="s">
        <v>72</v>
      </c>
      <c r="D170" s="7">
        <v>40736</v>
      </c>
      <c r="E170" s="7">
        <v>0</v>
      </c>
      <c r="F170" s="7">
        <v>40736</v>
      </c>
      <c r="G170" s="7">
        <v>40736</v>
      </c>
      <c r="H170" s="12">
        <f t="shared" si="2"/>
        <v>0</v>
      </c>
      <c r="I170" s="7" t="s">
        <v>318</v>
      </c>
      <c r="J170" s="7">
        <v>40736</v>
      </c>
      <c r="K170" s="7">
        <v>0</v>
      </c>
      <c r="L170" s="7">
        <v>40736</v>
      </c>
      <c r="M170" s="7">
        <v>0</v>
      </c>
      <c r="N170" s="7"/>
      <c r="O170" s="7">
        <v>0</v>
      </c>
      <c r="P170" s="7">
        <v>0</v>
      </c>
      <c r="Q170" s="7">
        <v>0</v>
      </c>
      <c r="R170" s="7">
        <v>0</v>
      </c>
      <c r="S170" s="7"/>
      <c r="T170" s="7">
        <v>0</v>
      </c>
      <c r="U170" s="7">
        <v>0</v>
      </c>
      <c r="V170" s="7"/>
      <c r="W170" s="7">
        <v>0</v>
      </c>
      <c r="X170" s="7">
        <v>0</v>
      </c>
    </row>
    <row r="171" spans="1:24" ht="30" x14ac:dyDescent="0.25">
      <c r="A171" s="7" t="s">
        <v>316</v>
      </c>
      <c r="B171" s="6" t="s">
        <v>319</v>
      </c>
      <c r="C171" s="7" t="s">
        <v>72</v>
      </c>
      <c r="D171" s="7">
        <v>1100</v>
      </c>
      <c r="E171" s="7">
        <v>0</v>
      </c>
      <c r="F171" s="7">
        <v>1100</v>
      </c>
      <c r="G171" s="7">
        <v>1100</v>
      </c>
      <c r="H171" s="12">
        <f t="shared" si="2"/>
        <v>0</v>
      </c>
      <c r="I171" s="7" t="s">
        <v>320</v>
      </c>
      <c r="J171" s="7">
        <v>1100</v>
      </c>
      <c r="K171" s="7">
        <v>0</v>
      </c>
      <c r="L171" s="7">
        <v>1100</v>
      </c>
      <c r="M171" s="7">
        <v>0</v>
      </c>
      <c r="N171" s="7"/>
      <c r="O171" s="7">
        <v>0</v>
      </c>
      <c r="P171" s="7">
        <v>0</v>
      </c>
      <c r="Q171" s="7">
        <v>0</v>
      </c>
      <c r="R171" s="7">
        <v>0</v>
      </c>
      <c r="S171" s="7"/>
      <c r="T171" s="7">
        <v>0</v>
      </c>
      <c r="U171" s="7">
        <v>0</v>
      </c>
      <c r="V171" s="7"/>
      <c r="W171" s="7">
        <v>0</v>
      </c>
      <c r="X171" s="7">
        <v>0</v>
      </c>
    </row>
    <row r="172" spans="1:24" ht="30" x14ac:dyDescent="0.25">
      <c r="A172" s="7" t="s">
        <v>66</v>
      </c>
      <c r="B172" s="6" t="s">
        <v>321</v>
      </c>
      <c r="C172" s="7" t="s">
        <v>72</v>
      </c>
      <c r="D172" s="7">
        <v>3325</v>
      </c>
      <c r="E172" s="7">
        <v>0</v>
      </c>
      <c r="F172" s="7">
        <v>3325</v>
      </c>
      <c r="G172" s="7">
        <v>3325</v>
      </c>
      <c r="H172" s="12">
        <f t="shared" si="2"/>
        <v>0</v>
      </c>
      <c r="I172" s="7" t="s">
        <v>322</v>
      </c>
      <c r="J172" s="7">
        <v>3325</v>
      </c>
      <c r="K172" s="7">
        <v>0</v>
      </c>
      <c r="L172" s="7">
        <v>3325</v>
      </c>
      <c r="M172" s="7">
        <v>0</v>
      </c>
      <c r="N172" s="7"/>
      <c r="O172" s="7">
        <v>0</v>
      </c>
      <c r="P172" s="7">
        <v>0</v>
      </c>
      <c r="Q172" s="7">
        <v>0</v>
      </c>
      <c r="R172" s="7">
        <v>0</v>
      </c>
      <c r="S172" s="7"/>
      <c r="T172" s="7">
        <v>0</v>
      </c>
      <c r="U172" s="7">
        <v>0</v>
      </c>
      <c r="V172" s="7"/>
      <c r="W172" s="7">
        <v>0</v>
      </c>
      <c r="X172" s="7">
        <v>0</v>
      </c>
    </row>
    <row r="173" spans="1:24" ht="45" x14ac:dyDescent="0.25">
      <c r="A173" s="7" t="s">
        <v>66</v>
      </c>
      <c r="B173" s="6" t="s">
        <v>323</v>
      </c>
      <c r="C173" s="7" t="s">
        <v>72</v>
      </c>
      <c r="D173" s="7">
        <v>5400</v>
      </c>
      <c r="E173" s="7">
        <v>0</v>
      </c>
      <c r="F173" s="7">
        <v>5400</v>
      </c>
      <c r="G173" s="7">
        <v>5400</v>
      </c>
      <c r="H173" s="12">
        <f t="shared" si="2"/>
        <v>0</v>
      </c>
      <c r="I173" s="7" t="s">
        <v>324</v>
      </c>
      <c r="J173" s="7">
        <v>5400</v>
      </c>
      <c r="K173" s="7">
        <v>0</v>
      </c>
      <c r="L173" s="7">
        <v>5400</v>
      </c>
      <c r="M173" s="7">
        <v>0</v>
      </c>
      <c r="N173" s="7"/>
      <c r="O173" s="7">
        <v>0</v>
      </c>
      <c r="P173" s="7">
        <v>0</v>
      </c>
      <c r="Q173" s="7">
        <v>0</v>
      </c>
      <c r="R173" s="7">
        <v>0</v>
      </c>
      <c r="S173" s="7"/>
      <c r="T173" s="7">
        <v>0</v>
      </c>
      <c r="U173" s="7">
        <v>0</v>
      </c>
      <c r="V173" s="7"/>
      <c r="W173" s="7">
        <v>0</v>
      </c>
      <c r="X173" s="7">
        <v>0</v>
      </c>
    </row>
    <row r="174" spans="1:24" ht="30" x14ac:dyDescent="0.25">
      <c r="A174" s="7" t="s">
        <v>316</v>
      </c>
      <c r="B174" s="6" t="s">
        <v>325</v>
      </c>
      <c r="C174" s="7" t="s">
        <v>72</v>
      </c>
      <c r="D174" s="7">
        <v>3800</v>
      </c>
      <c r="E174" s="7">
        <v>0</v>
      </c>
      <c r="F174" s="7">
        <v>3800</v>
      </c>
      <c r="G174" s="7">
        <v>3800</v>
      </c>
      <c r="H174" s="12">
        <f t="shared" si="2"/>
        <v>0</v>
      </c>
      <c r="I174" s="7" t="s">
        <v>326</v>
      </c>
      <c r="J174" s="7">
        <v>3800</v>
      </c>
      <c r="K174" s="7">
        <v>0</v>
      </c>
      <c r="L174" s="7">
        <v>3800</v>
      </c>
      <c r="M174" s="7">
        <v>0</v>
      </c>
      <c r="N174" s="7"/>
      <c r="O174" s="7">
        <v>0</v>
      </c>
      <c r="P174" s="7">
        <v>0</v>
      </c>
      <c r="Q174" s="7">
        <v>0</v>
      </c>
      <c r="R174" s="7">
        <v>0</v>
      </c>
      <c r="S174" s="7"/>
      <c r="T174" s="7">
        <v>0</v>
      </c>
      <c r="U174" s="7">
        <v>0</v>
      </c>
      <c r="V174" s="7"/>
      <c r="W174" s="7">
        <v>0</v>
      </c>
      <c r="X174" s="7">
        <v>0</v>
      </c>
    </row>
    <row r="175" spans="1:24" ht="30" x14ac:dyDescent="0.25">
      <c r="A175" s="7" t="s">
        <v>66</v>
      </c>
      <c r="B175" s="6" t="s">
        <v>327</v>
      </c>
      <c r="C175" s="7" t="s">
        <v>72</v>
      </c>
      <c r="D175" s="7">
        <v>5400</v>
      </c>
      <c r="E175" s="7">
        <v>0</v>
      </c>
      <c r="F175" s="7">
        <v>5400</v>
      </c>
      <c r="G175" s="7">
        <v>5400</v>
      </c>
      <c r="H175" s="12">
        <f t="shared" si="2"/>
        <v>0</v>
      </c>
      <c r="I175" s="7" t="s">
        <v>324</v>
      </c>
      <c r="J175" s="7">
        <v>5400</v>
      </c>
      <c r="K175" s="7">
        <v>0</v>
      </c>
      <c r="L175" s="7">
        <v>5400</v>
      </c>
      <c r="M175" s="7">
        <v>0</v>
      </c>
      <c r="N175" s="7"/>
      <c r="O175" s="7">
        <v>0</v>
      </c>
      <c r="P175" s="7">
        <v>0</v>
      </c>
      <c r="Q175" s="7">
        <v>0</v>
      </c>
      <c r="R175" s="7">
        <v>0</v>
      </c>
      <c r="S175" s="7"/>
      <c r="T175" s="7">
        <v>0</v>
      </c>
      <c r="U175" s="7">
        <v>0</v>
      </c>
      <c r="V175" s="7"/>
      <c r="W175" s="7">
        <v>0</v>
      </c>
      <c r="X175" s="7">
        <v>0</v>
      </c>
    </row>
    <row r="176" spans="1:24" ht="30" x14ac:dyDescent="0.25">
      <c r="A176" s="7" t="s">
        <v>316</v>
      </c>
      <c r="B176" s="6" t="s">
        <v>328</v>
      </c>
      <c r="C176" s="7" t="s">
        <v>72</v>
      </c>
      <c r="D176" s="7">
        <v>26600</v>
      </c>
      <c r="E176" s="7">
        <v>0</v>
      </c>
      <c r="F176" s="7">
        <v>26600</v>
      </c>
      <c r="G176" s="7">
        <v>26600</v>
      </c>
      <c r="H176" s="12">
        <f t="shared" si="2"/>
        <v>0</v>
      </c>
      <c r="I176" s="7" t="s">
        <v>329</v>
      </c>
      <c r="J176" s="7">
        <v>26600</v>
      </c>
      <c r="K176" s="7">
        <v>0</v>
      </c>
      <c r="L176" s="7">
        <v>26600</v>
      </c>
      <c r="M176" s="7">
        <v>0</v>
      </c>
      <c r="N176" s="7"/>
      <c r="O176" s="7">
        <v>0</v>
      </c>
      <c r="P176" s="7">
        <v>0</v>
      </c>
      <c r="Q176" s="7">
        <v>0</v>
      </c>
      <c r="R176" s="7">
        <v>0</v>
      </c>
      <c r="S176" s="7"/>
      <c r="T176" s="7">
        <v>0</v>
      </c>
      <c r="U176" s="7">
        <v>0</v>
      </c>
      <c r="V176" s="7"/>
      <c r="W176" s="7">
        <v>0</v>
      </c>
      <c r="X176" s="7">
        <v>0</v>
      </c>
    </row>
    <row r="177" spans="1:24" ht="30" x14ac:dyDescent="0.25">
      <c r="A177" s="7" t="s">
        <v>66</v>
      </c>
      <c r="B177" s="6" t="s">
        <v>330</v>
      </c>
      <c r="C177" s="7" t="s">
        <v>72</v>
      </c>
      <c r="D177" s="7">
        <v>1699</v>
      </c>
      <c r="E177" s="7">
        <v>0</v>
      </c>
      <c r="F177" s="7">
        <v>1699</v>
      </c>
      <c r="G177" s="7">
        <v>1699</v>
      </c>
      <c r="H177" s="12">
        <f t="shared" si="2"/>
        <v>0</v>
      </c>
      <c r="I177" s="7"/>
      <c r="J177" s="7">
        <v>0</v>
      </c>
      <c r="K177" s="7">
        <v>0</v>
      </c>
      <c r="L177" s="7">
        <v>0</v>
      </c>
      <c r="M177" s="7">
        <v>0</v>
      </c>
      <c r="N177" s="7"/>
      <c r="O177" s="7">
        <v>0</v>
      </c>
      <c r="P177" s="7">
        <v>0</v>
      </c>
      <c r="Q177" s="7">
        <v>0</v>
      </c>
      <c r="R177" s="7">
        <v>0</v>
      </c>
      <c r="S177" s="7"/>
      <c r="T177" s="7">
        <v>0</v>
      </c>
      <c r="U177" s="7">
        <v>0</v>
      </c>
      <c r="V177" s="7" t="s">
        <v>331</v>
      </c>
      <c r="W177" s="7">
        <v>1699</v>
      </c>
      <c r="X177" s="7">
        <v>1699</v>
      </c>
    </row>
    <row r="178" spans="1:24" ht="30" x14ac:dyDescent="0.25">
      <c r="A178" s="7" t="s">
        <v>66</v>
      </c>
      <c r="B178" s="6" t="s">
        <v>332</v>
      </c>
      <c r="C178" s="7" t="s">
        <v>72</v>
      </c>
      <c r="D178" s="7">
        <v>3870</v>
      </c>
      <c r="E178" s="7">
        <v>0</v>
      </c>
      <c r="F178" s="7">
        <v>3870</v>
      </c>
      <c r="G178" s="7">
        <v>3870</v>
      </c>
      <c r="H178" s="12">
        <f t="shared" si="2"/>
        <v>0</v>
      </c>
      <c r="I178" s="7"/>
      <c r="J178" s="7">
        <v>0</v>
      </c>
      <c r="K178" s="7">
        <v>0</v>
      </c>
      <c r="L178" s="7">
        <v>0</v>
      </c>
      <c r="M178" s="7">
        <v>0</v>
      </c>
      <c r="N178" s="7"/>
      <c r="O178" s="7">
        <v>0</v>
      </c>
      <c r="P178" s="7">
        <v>0</v>
      </c>
      <c r="Q178" s="7">
        <v>0</v>
      </c>
      <c r="R178" s="7">
        <v>0</v>
      </c>
      <c r="S178" s="7"/>
      <c r="T178" s="7">
        <v>0</v>
      </c>
      <c r="U178" s="7">
        <v>0</v>
      </c>
      <c r="V178" s="7" t="s">
        <v>333</v>
      </c>
      <c r="W178" s="7">
        <v>3870</v>
      </c>
      <c r="X178" s="7">
        <v>3870</v>
      </c>
    </row>
    <row r="179" spans="1:24" ht="30" x14ac:dyDescent="0.25">
      <c r="A179" s="7" t="s">
        <v>66</v>
      </c>
      <c r="B179" s="6" t="s">
        <v>334</v>
      </c>
      <c r="C179" s="7" t="s">
        <v>72</v>
      </c>
      <c r="D179" s="7">
        <v>1330</v>
      </c>
      <c r="E179" s="7">
        <v>0</v>
      </c>
      <c r="F179" s="7">
        <v>1330</v>
      </c>
      <c r="G179" s="7">
        <v>1330</v>
      </c>
      <c r="H179" s="12">
        <f t="shared" si="2"/>
        <v>0</v>
      </c>
      <c r="I179" s="7" t="s">
        <v>335</v>
      </c>
      <c r="J179" s="7">
        <v>1330</v>
      </c>
      <c r="K179" s="7">
        <v>0</v>
      </c>
      <c r="L179" s="7">
        <v>1330</v>
      </c>
      <c r="M179" s="7">
        <v>0</v>
      </c>
      <c r="N179" s="7"/>
      <c r="O179" s="7">
        <v>0</v>
      </c>
      <c r="P179" s="7">
        <v>0</v>
      </c>
      <c r="Q179" s="7">
        <v>0</v>
      </c>
      <c r="R179" s="7">
        <v>0</v>
      </c>
      <c r="S179" s="7"/>
      <c r="T179" s="7">
        <v>0</v>
      </c>
      <c r="U179" s="7">
        <v>0</v>
      </c>
      <c r="V179" s="7"/>
      <c r="W179" s="7">
        <v>0</v>
      </c>
      <c r="X179" s="7">
        <v>0</v>
      </c>
    </row>
    <row r="180" spans="1:24" ht="30" x14ac:dyDescent="0.25">
      <c r="A180" s="7" t="s">
        <v>336</v>
      </c>
      <c r="B180" s="6" t="s">
        <v>337</v>
      </c>
      <c r="C180" s="7" t="s">
        <v>72</v>
      </c>
      <c r="D180" s="7">
        <v>1788</v>
      </c>
      <c r="E180" s="7">
        <v>0</v>
      </c>
      <c r="F180" s="7">
        <v>1788</v>
      </c>
      <c r="G180" s="7">
        <v>1788</v>
      </c>
      <c r="H180" s="12">
        <f t="shared" si="2"/>
        <v>0</v>
      </c>
      <c r="I180" s="7"/>
      <c r="J180" s="7">
        <v>0</v>
      </c>
      <c r="K180" s="7">
        <v>0</v>
      </c>
      <c r="L180" s="7">
        <v>0</v>
      </c>
      <c r="M180" s="7">
        <v>0</v>
      </c>
      <c r="N180" s="7"/>
      <c r="O180" s="7">
        <v>0</v>
      </c>
      <c r="P180" s="7">
        <v>0</v>
      </c>
      <c r="Q180" s="7">
        <v>0</v>
      </c>
      <c r="R180" s="7">
        <v>0</v>
      </c>
      <c r="S180" s="7"/>
      <c r="T180" s="7">
        <v>0</v>
      </c>
      <c r="U180" s="7">
        <v>0</v>
      </c>
      <c r="V180" s="7" t="s">
        <v>338</v>
      </c>
      <c r="W180" s="7">
        <v>1788</v>
      </c>
      <c r="X180" s="7">
        <v>1788</v>
      </c>
    </row>
    <row r="181" spans="1:24" ht="45" x14ac:dyDescent="0.25">
      <c r="A181" s="7" t="s">
        <v>316</v>
      </c>
      <c r="B181" s="6" t="s">
        <v>339</v>
      </c>
      <c r="C181" s="7" t="s">
        <v>72</v>
      </c>
      <c r="D181" s="7">
        <v>8822</v>
      </c>
      <c r="E181" s="7">
        <v>0</v>
      </c>
      <c r="F181" s="7">
        <v>8822</v>
      </c>
      <c r="G181" s="7">
        <v>8822</v>
      </c>
      <c r="H181" s="12">
        <f t="shared" si="2"/>
        <v>0</v>
      </c>
      <c r="I181" s="7" t="s">
        <v>340</v>
      </c>
      <c r="J181" s="7">
        <v>8822</v>
      </c>
      <c r="K181" s="7">
        <v>0</v>
      </c>
      <c r="L181" s="7">
        <v>8822</v>
      </c>
      <c r="M181" s="7">
        <v>0</v>
      </c>
      <c r="N181" s="7"/>
      <c r="O181" s="7">
        <v>0</v>
      </c>
      <c r="P181" s="7">
        <v>0</v>
      </c>
      <c r="Q181" s="7">
        <v>0</v>
      </c>
      <c r="R181" s="7">
        <v>0</v>
      </c>
      <c r="S181" s="7"/>
      <c r="T181" s="7">
        <v>0</v>
      </c>
      <c r="U181" s="7">
        <v>0</v>
      </c>
      <c r="V181" s="7"/>
      <c r="W181" s="7">
        <v>0</v>
      </c>
      <c r="X181" s="7">
        <v>0</v>
      </c>
    </row>
    <row r="182" spans="1:24" ht="45" x14ac:dyDescent="0.25">
      <c r="A182" s="7" t="s">
        <v>316</v>
      </c>
      <c r="B182" s="6" t="s">
        <v>341</v>
      </c>
      <c r="C182" s="7" t="s">
        <v>72</v>
      </c>
      <c r="D182" s="7">
        <v>1559</v>
      </c>
      <c r="E182" s="7">
        <v>0</v>
      </c>
      <c r="F182" s="7">
        <v>1559</v>
      </c>
      <c r="G182" s="7">
        <v>0</v>
      </c>
      <c r="H182" s="12">
        <f t="shared" si="2"/>
        <v>1559</v>
      </c>
      <c r="I182" s="7" t="s">
        <v>342</v>
      </c>
      <c r="J182" s="7">
        <v>1559</v>
      </c>
      <c r="K182" s="7">
        <v>0</v>
      </c>
      <c r="L182" s="7">
        <v>0</v>
      </c>
      <c r="M182" s="7">
        <v>0</v>
      </c>
      <c r="N182" s="7"/>
      <c r="O182" s="7">
        <v>0</v>
      </c>
      <c r="P182" s="7">
        <v>0</v>
      </c>
      <c r="Q182" s="7">
        <v>0</v>
      </c>
      <c r="R182" s="7">
        <v>0</v>
      </c>
      <c r="S182" s="7"/>
      <c r="T182" s="7">
        <v>0</v>
      </c>
      <c r="U182" s="7">
        <v>0</v>
      </c>
      <c r="V182" s="7"/>
      <c r="W182" s="7">
        <v>0</v>
      </c>
      <c r="X182" s="7">
        <v>0</v>
      </c>
    </row>
    <row r="183" spans="1:24" ht="30" x14ac:dyDescent="0.25">
      <c r="A183" s="7" t="s">
        <v>66</v>
      </c>
      <c r="B183" s="6" t="s">
        <v>343</v>
      </c>
      <c r="C183" s="7" t="s">
        <v>72</v>
      </c>
      <c r="D183" s="7">
        <v>1499</v>
      </c>
      <c r="E183" s="7">
        <v>0</v>
      </c>
      <c r="F183" s="7">
        <v>1499</v>
      </c>
      <c r="G183" s="7">
        <v>1499</v>
      </c>
      <c r="H183" s="12">
        <f t="shared" si="2"/>
        <v>0</v>
      </c>
      <c r="I183" s="7"/>
      <c r="J183" s="7">
        <v>0</v>
      </c>
      <c r="K183" s="7">
        <v>0</v>
      </c>
      <c r="L183" s="7">
        <v>0</v>
      </c>
      <c r="M183" s="7">
        <v>0</v>
      </c>
      <c r="N183" s="7"/>
      <c r="O183" s="7">
        <v>0</v>
      </c>
      <c r="P183" s="7">
        <v>0</v>
      </c>
      <c r="Q183" s="7">
        <v>0</v>
      </c>
      <c r="R183" s="7">
        <v>0</v>
      </c>
      <c r="S183" s="7"/>
      <c r="T183" s="7">
        <v>0</v>
      </c>
      <c r="U183" s="7">
        <v>0</v>
      </c>
      <c r="V183" s="7" t="s">
        <v>344</v>
      </c>
      <c r="W183" s="7">
        <v>1499</v>
      </c>
      <c r="X183" s="7">
        <v>1499</v>
      </c>
    </row>
    <row r="184" spans="1:24" ht="30" x14ac:dyDescent="0.25">
      <c r="A184" s="7" t="s">
        <v>66</v>
      </c>
      <c r="B184" s="6" t="s">
        <v>345</v>
      </c>
      <c r="C184" s="7" t="s">
        <v>72</v>
      </c>
      <c r="D184" s="7">
        <v>2499</v>
      </c>
      <c r="E184" s="7">
        <v>0</v>
      </c>
      <c r="F184" s="7">
        <v>2499</v>
      </c>
      <c r="G184" s="7">
        <v>2499</v>
      </c>
      <c r="H184" s="12">
        <f t="shared" si="2"/>
        <v>0</v>
      </c>
      <c r="I184" s="7"/>
      <c r="J184" s="7">
        <v>0</v>
      </c>
      <c r="K184" s="7">
        <v>0</v>
      </c>
      <c r="L184" s="7">
        <v>0</v>
      </c>
      <c r="M184" s="7">
        <v>0</v>
      </c>
      <c r="N184" s="7"/>
      <c r="O184" s="7">
        <v>0</v>
      </c>
      <c r="P184" s="7">
        <v>0</v>
      </c>
      <c r="Q184" s="7">
        <v>0</v>
      </c>
      <c r="R184" s="7">
        <v>0</v>
      </c>
      <c r="S184" s="7"/>
      <c r="T184" s="7">
        <v>0</v>
      </c>
      <c r="U184" s="7">
        <v>0</v>
      </c>
      <c r="V184" s="7" t="s">
        <v>346</v>
      </c>
      <c r="W184" s="7">
        <v>2499</v>
      </c>
      <c r="X184" s="7">
        <v>2499</v>
      </c>
    </row>
    <row r="185" spans="1:24" ht="30" x14ac:dyDescent="0.25">
      <c r="A185" s="7" t="s">
        <v>66</v>
      </c>
      <c r="B185" s="6" t="s">
        <v>347</v>
      </c>
      <c r="C185" s="7" t="s">
        <v>72</v>
      </c>
      <c r="D185" s="7">
        <v>1690</v>
      </c>
      <c r="E185" s="7">
        <v>0</v>
      </c>
      <c r="F185" s="7">
        <v>1690</v>
      </c>
      <c r="G185" s="7">
        <v>1690</v>
      </c>
      <c r="H185" s="12">
        <f t="shared" si="2"/>
        <v>0</v>
      </c>
      <c r="I185" s="7"/>
      <c r="J185" s="7">
        <v>0</v>
      </c>
      <c r="K185" s="7">
        <v>0</v>
      </c>
      <c r="L185" s="7">
        <v>0</v>
      </c>
      <c r="M185" s="7">
        <v>0</v>
      </c>
      <c r="N185" s="7"/>
      <c r="O185" s="7">
        <v>0</v>
      </c>
      <c r="P185" s="7">
        <v>0</v>
      </c>
      <c r="Q185" s="7">
        <v>0</v>
      </c>
      <c r="R185" s="7">
        <v>0</v>
      </c>
      <c r="S185" s="7"/>
      <c r="T185" s="7">
        <v>0</v>
      </c>
      <c r="U185" s="7">
        <v>0</v>
      </c>
      <c r="V185" s="7" t="s">
        <v>348</v>
      </c>
      <c r="W185" s="7">
        <v>1690</v>
      </c>
      <c r="X185" s="7">
        <v>1690</v>
      </c>
    </row>
    <row r="186" spans="1:24" ht="30" x14ac:dyDescent="0.25">
      <c r="A186" s="7" t="s">
        <v>66</v>
      </c>
      <c r="B186" s="6" t="s">
        <v>349</v>
      </c>
      <c r="C186" s="7" t="s">
        <v>72</v>
      </c>
      <c r="D186" s="7">
        <v>2975</v>
      </c>
      <c r="E186" s="7">
        <v>0</v>
      </c>
      <c r="F186" s="7">
        <v>2975</v>
      </c>
      <c r="G186" s="7">
        <v>2975</v>
      </c>
      <c r="H186" s="12">
        <f t="shared" si="2"/>
        <v>0</v>
      </c>
      <c r="I186" s="7"/>
      <c r="J186" s="7">
        <v>0</v>
      </c>
      <c r="K186" s="7">
        <v>0</v>
      </c>
      <c r="L186" s="7">
        <v>0</v>
      </c>
      <c r="M186" s="7">
        <v>0</v>
      </c>
      <c r="N186" s="7"/>
      <c r="O186" s="7">
        <v>0</v>
      </c>
      <c r="P186" s="7">
        <v>0</v>
      </c>
      <c r="Q186" s="7">
        <v>0</v>
      </c>
      <c r="R186" s="7">
        <v>0</v>
      </c>
      <c r="S186" s="7"/>
      <c r="T186" s="7">
        <v>0</v>
      </c>
      <c r="U186" s="7">
        <v>0</v>
      </c>
      <c r="V186" s="7" t="s">
        <v>350</v>
      </c>
      <c r="W186" s="7">
        <v>2975</v>
      </c>
      <c r="X186" s="7">
        <v>2975</v>
      </c>
    </row>
    <row r="187" spans="1:24" ht="30" x14ac:dyDescent="0.25">
      <c r="A187" s="7" t="s">
        <v>66</v>
      </c>
      <c r="B187" s="6" t="s">
        <v>351</v>
      </c>
      <c r="C187" s="7" t="s">
        <v>72</v>
      </c>
      <c r="D187" s="7">
        <v>5950</v>
      </c>
      <c r="E187" s="7">
        <v>0</v>
      </c>
      <c r="F187" s="7">
        <v>5950</v>
      </c>
      <c r="G187" s="7">
        <v>5950</v>
      </c>
      <c r="H187" s="12">
        <f t="shared" si="2"/>
        <v>0</v>
      </c>
      <c r="I187" s="7"/>
      <c r="J187" s="7">
        <v>0</v>
      </c>
      <c r="K187" s="7">
        <v>0</v>
      </c>
      <c r="L187" s="7">
        <v>0</v>
      </c>
      <c r="M187" s="7">
        <v>0</v>
      </c>
      <c r="N187" s="7"/>
      <c r="O187" s="7">
        <v>0</v>
      </c>
      <c r="P187" s="7">
        <v>0</v>
      </c>
      <c r="Q187" s="7">
        <v>0</v>
      </c>
      <c r="R187" s="7">
        <v>0</v>
      </c>
      <c r="S187" s="7"/>
      <c r="T187" s="7">
        <v>0</v>
      </c>
      <c r="U187" s="7">
        <v>0</v>
      </c>
      <c r="V187" s="7" t="s">
        <v>352</v>
      </c>
      <c r="W187" s="7">
        <v>5950</v>
      </c>
      <c r="X187" s="7">
        <v>5950</v>
      </c>
    </row>
    <row r="188" spans="1:24" ht="30" x14ac:dyDescent="0.25">
      <c r="A188" s="7" t="s">
        <v>316</v>
      </c>
      <c r="B188" s="6" t="s">
        <v>353</v>
      </c>
      <c r="C188" s="7" t="s">
        <v>72</v>
      </c>
      <c r="D188" s="7">
        <v>1559</v>
      </c>
      <c r="E188" s="7">
        <v>0</v>
      </c>
      <c r="F188" s="7">
        <v>1559</v>
      </c>
      <c r="G188" s="7">
        <v>1559</v>
      </c>
      <c r="H188" s="12">
        <f t="shared" si="2"/>
        <v>0</v>
      </c>
      <c r="I188" s="7"/>
      <c r="J188" s="7">
        <v>0</v>
      </c>
      <c r="K188" s="7">
        <v>0</v>
      </c>
      <c r="L188" s="7">
        <v>0</v>
      </c>
      <c r="M188" s="7">
        <v>0</v>
      </c>
      <c r="N188" s="7"/>
      <c r="O188" s="7">
        <v>0</v>
      </c>
      <c r="P188" s="7">
        <v>0</v>
      </c>
      <c r="Q188" s="7">
        <v>0</v>
      </c>
      <c r="R188" s="7">
        <v>0</v>
      </c>
      <c r="S188" s="7"/>
      <c r="T188" s="7">
        <v>0</v>
      </c>
      <c r="U188" s="7">
        <v>0</v>
      </c>
      <c r="V188" s="7" t="s">
        <v>354</v>
      </c>
      <c r="W188" s="7">
        <v>1559</v>
      </c>
      <c r="X188" s="7">
        <v>1559</v>
      </c>
    </row>
    <row r="189" spans="1:24" ht="60" x14ac:dyDescent="0.25">
      <c r="A189" s="7" t="s">
        <v>316</v>
      </c>
      <c r="B189" s="6" t="s">
        <v>355</v>
      </c>
      <c r="C189" s="7" t="s">
        <v>72</v>
      </c>
      <c r="D189" s="7">
        <v>9840</v>
      </c>
      <c r="E189" s="7">
        <v>0</v>
      </c>
      <c r="F189" s="7">
        <v>9840</v>
      </c>
      <c r="G189" s="7">
        <v>9840</v>
      </c>
      <c r="H189" s="12">
        <f t="shared" si="2"/>
        <v>0</v>
      </c>
      <c r="I189" s="7"/>
      <c r="J189" s="7">
        <v>0</v>
      </c>
      <c r="K189" s="7">
        <v>0</v>
      </c>
      <c r="L189" s="7">
        <v>0</v>
      </c>
      <c r="M189" s="7">
        <v>0</v>
      </c>
      <c r="N189" s="7"/>
      <c r="O189" s="7">
        <v>0</v>
      </c>
      <c r="P189" s="7">
        <v>0</v>
      </c>
      <c r="Q189" s="7">
        <v>0</v>
      </c>
      <c r="R189" s="7">
        <v>0</v>
      </c>
      <c r="S189" s="7"/>
      <c r="T189" s="7">
        <v>0</v>
      </c>
      <c r="U189" s="7">
        <v>0</v>
      </c>
      <c r="V189" s="7" t="s">
        <v>356</v>
      </c>
      <c r="W189" s="7">
        <v>9840</v>
      </c>
      <c r="X189" s="7">
        <v>9840</v>
      </c>
    </row>
    <row r="190" spans="1:24" ht="45" x14ac:dyDescent="0.25">
      <c r="A190" s="7" t="s">
        <v>316</v>
      </c>
      <c r="B190" s="6" t="s">
        <v>357</v>
      </c>
      <c r="C190" s="7" t="s">
        <v>72</v>
      </c>
      <c r="D190" s="7">
        <v>3790</v>
      </c>
      <c r="E190" s="7">
        <v>0</v>
      </c>
      <c r="F190" s="7">
        <v>3790</v>
      </c>
      <c r="G190" s="7">
        <v>3790</v>
      </c>
      <c r="H190" s="12">
        <f t="shared" si="2"/>
        <v>0</v>
      </c>
      <c r="I190" s="7"/>
      <c r="J190" s="7">
        <v>0</v>
      </c>
      <c r="K190" s="7">
        <v>0</v>
      </c>
      <c r="L190" s="7">
        <v>0</v>
      </c>
      <c r="M190" s="7">
        <v>0</v>
      </c>
      <c r="N190" s="7"/>
      <c r="O190" s="7">
        <v>0</v>
      </c>
      <c r="P190" s="7">
        <v>0</v>
      </c>
      <c r="Q190" s="7">
        <v>0</v>
      </c>
      <c r="R190" s="7">
        <v>0</v>
      </c>
      <c r="S190" s="7"/>
      <c r="T190" s="7">
        <v>0</v>
      </c>
      <c r="U190" s="7">
        <v>0</v>
      </c>
      <c r="V190" s="7" t="s">
        <v>358</v>
      </c>
      <c r="W190" s="7">
        <v>3790</v>
      </c>
      <c r="X190" s="7">
        <v>3790</v>
      </c>
    </row>
    <row r="191" spans="1:24" ht="30" x14ac:dyDescent="0.25">
      <c r="A191" s="7" t="s">
        <v>316</v>
      </c>
      <c r="B191" s="6" t="s">
        <v>359</v>
      </c>
      <c r="C191" s="7" t="s">
        <v>72</v>
      </c>
      <c r="D191" s="7">
        <v>13965</v>
      </c>
      <c r="E191" s="7">
        <v>0</v>
      </c>
      <c r="F191" s="7">
        <v>13965</v>
      </c>
      <c r="G191" s="7">
        <v>13965</v>
      </c>
      <c r="H191" s="12">
        <f t="shared" si="2"/>
        <v>0</v>
      </c>
      <c r="I191" s="7"/>
      <c r="J191" s="7">
        <v>0</v>
      </c>
      <c r="K191" s="7">
        <v>0</v>
      </c>
      <c r="L191" s="7">
        <v>0</v>
      </c>
      <c r="M191" s="7">
        <v>0</v>
      </c>
      <c r="N191" s="7"/>
      <c r="O191" s="7">
        <v>0</v>
      </c>
      <c r="P191" s="7">
        <v>0</v>
      </c>
      <c r="Q191" s="7">
        <v>0</v>
      </c>
      <c r="R191" s="7">
        <v>0</v>
      </c>
      <c r="S191" s="7"/>
      <c r="T191" s="7">
        <v>0</v>
      </c>
      <c r="U191" s="7">
        <v>0</v>
      </c>
      <c r="V191" s="7" t="s">
        <v>360</v>
      </c>
      <c r="W191" s="7">
        <v>13965</v>
      </c>
      <c r="X191" s="7">
        <v>13965</v>
      </c>
    </row>
    <row r="192" spans="1:24" ht="30" x14ac:dyDescent="0.25">
      <c r="A192" s="7" t="s">
        <v>316</v>
      </c>
      <c r="B192" s="6" t="s">
        <v>361</v>
      </c>
      <c r="C192" s="7" t="s">
        <v>72</v>
      </c>
      <c r="D192" s="7">
        <v>19952</v>
      </c>
      <c r="E192" s="7">
        <v>0</v>
      </c>
      <c r="F192" s="7">
        <v>19952</v>
      </c>
      <c r="G192" s="7">
        <v>19952</v>
      </c>
      <c r="H192" s="12">
        <f t="shared" si="2"/>
        <v>0</v>
      </c>
      <c r="I192" s="7" t="s">
        <v>362</v>
      </c>
      <c r="J192" s="7">
        <v>19952</v>
      </c>
      <c r="K192" s="7">
        <v>0</v>
      </c>
      <c r="L192" s="7">
        <v>19952</v>
      </c>
      <c r="M192" s="7">
        <v>0</v>
      </c>
      <c r="N192" s="7"/>
      <c r="O192" s="7">
        <v>0</v>
      </c>
      <c r="P192" s="7">
        <v>0</v>
      </c>
      <c r="Q192" s="7">
        <v>0</v>
      </c>
      <c r="R192" s="7">
        <v>0</v>
      </c>
      <c r="S192" s="7"/>
      <c r="T192" s="7">
        <v>0</v>
      </c>
      <c r="U192" s="7">
        <v>0</v>
      </c>
      <c r="V192" s="7"/>
      <c r="W192" s="7">
        <v>0</v>
      </c>
      <c r="X192" s="7">
        <v>0</v>
      </c>
    </row>
    <row r="193" spans="1:24" ht="30" x14ac:dyDescent="0.25">
      <c r="A193" s="7" t="s">
        <v>66</v>
      </c>
      <c r="B193" s="6" t="s">
        <v>363</v>
      </c>
      <c r="C193" s="7" t="s">
        <v>72</v>
      </c>
      <c r="D193" s="7">
        <v>2328</v>
      </c>
      <c r="E193" s="7">
        <v>0</v>
      </c>
      <c r="F193" s="7">
        <v>2328</v>
      </c>
      <c r="G193" s="7">
        <v>2328</v>
      </c>
      <c r="H193" s="12">
        <f t="shared" si="2"/>
        <v>0</v>
      </c>
      <c r="I193" s="7" t="s">
        <v>364</v>
      </c>
      <c r="J193" s="7">
        <v>2328</v>
      </c>
      <c r="K193" s="7">
        <v>0</v>
      </c>
      <c r="L193" s="7">
        <v>2328</v>
      </c>
      <c r="M193" s="7">
        <v>0</v>
      </c>
      <c r="N193" s="7"/>
      <c r="O193" s="7">
        <v>0</v>
      </c>
      <c r="P193" s="7">
        <v>0</v>
      </c>
      <c r="Q193" s="7">
        <v>0</v>
      </c>
      <c r="R193" s="7">
        <v>0</v>
      </c>
      <c r="S193" s="7"/>
      <c r="T193" s="7">
        <v>0</v>
      </c>
      <c r="U193" s="7">
        <v>0</v>
      </c>
      <c r="V193" s="7"/>
      <c r="W193" s="7">
        <v>0</v>
      </c>
      <c r="X193" s="7">
        <v>0</v>
      </c>
    </row>
    <row r="194" spans="1:24" ht="30" x14ac:dyDescent="0.25">
      <c r="A194" s="7" t="s">
        <v>66</v>
      </c>
      <c r="B194" s="6" t="s">
        <v>365</v>
      </c>
      <c r="C194" s="7" t="s">
        <v>72</v>
      </c>
      <c r="D194" s="7">
        <v>1839</v>
      </c>
      <c r="E194" s="7">
        <v>0</v>
      </c>
      <c r="F194" s="7">
        <v>1839</v>
      </c>
      <c r="G194" s="7">
        <v>1839</v>
      </c>
      <c r="H194" s="12">
        <f t="shared" si="2"/>
        <v>0</v>
      </c>
      <c r="I194" s="7" t="s">
        <v>366</v>
      </c>
      <c r="J194" s="7">
        <v>1839</v>
      </c>
      <c r="K194" s="7">
        <v>0</v>
      </c>
      <c r="L194" s="7">
        <v>1839</v>
      </c>
      <c r="M194" s="7">
        <v>0</v>
      </c>
      <c r="N194" s="7"/>
      <c r="O194" s="7">
        <v>0</v>
      </c>
      <c r="P194" s="7">
        <v>0</v>
      </c>
      <c r="Q194" s="7">
        <v>0</v>
      </c>
      <c r="R194" s="7">
        <v>0</v>
      </c>
      <c r="S194" s="7"/>
      <c r="T194" s="7">
        <v>0</v>
      </c>
      <c r="U194" s="7">
        <v>0</v>
      </c>
      <c r="V194" s="7"/>
      <c r="W194" s="7">
        <v>0</v>
      </c>
      <c r="X194" s="7">
        <v>0</v>
      </c>
    </row>
    <row r="195" spans="1:24" ht="30" x14ac:dyDescent="0.25">
      <c r="A195" s="7" t="s">
        <v>316</v>
      </c>
      <c r="B195" s="6" t="s">
        <v>367</v>
      </c>
      <c r="C195" s="7" t="s">
        <v>72</v>
      </c>
      <c r="D195" s="7">
        <v>7500</v>
      </c>
      <c r="E195" s="7">
        <v>0</v>
      </c>
      <c r="F195" s="7">
        <v>7500</v>
      </c>
      <c r="G195" s="7">
        <v>7500</v>
      </c>
      <c r="H195" s="12">
        <f t="shared" si="2"/>
        <v>0</v>
      </c>
      <c r="I195" s="7" t="s">
        <v>368</v>
      </c>
      <c r="J195" s="7">
        <v>7500</v>
      </c>
      <c r="K195" s="7">
        <v>0</v>
      </c>
      <c r="L195" s="7">
        <v>7500</v>
      </c>
      <c r="M195" s="7">
        <v>0</v>
      </c>
      <c r="N195" s="7"/>
      <c r="O195" s="7">
        <v>0</v>
      </c>
      <c r="P195" s="7">
        <v>0</v>
      </c>
      <c r="Q195" s="7">
        <v>0</v>
      </c>
      <c r="R195" s="7">
        <v>0</v>
      </c>
      <c r="S195" s="7"/>
      <c r="T195" s="7">
        <v>0</v>
      </c>
      <c r="U195" s="7">
        <v>0</v>
      </c>
      <c r="V195" s="7"/>
      <c r="W195" s="7">
        <v>0</v>
      </c>
      <c r="X195" s="7">
        <v>0</v>
      </c>
    </row>
    <row r="196" spans="1:24" ht="45" x14ac:dyDescent="0.25">
      <c r="A196" s="7" t="s">
        <v>316</v>
      </c>
      <c r="B196" s="6" t="s">
        <v>369</v>
      </c>
      <c r="C196" s="7" t="s">
        <v>72</v>
      </c>
      <c r="D196" s="7">
        <v>6420</v>
      </c>
      <c r="E196" s="7">
        <v>0</v>
      </c>
      <c r="F196" s="7">
        <v>6420</v>
      </c>
      <c r="G196" s="7">
        <v>6420</v>
      </c>
      <c r="H196" s="12">
        <f t="shared" si="2"/>
        <v>0</v>
      </c>
      <c r="I196" s="7" t="s">
        <v>370</v>
      </c>
      <c r="J196" s="7">
        <v>6420</v>
      </c>
      <c r="K196" s="7">
        <v>0</v>
      </c>
      <c r="L196" s="7">
        <v>6420</v>
      </c>
      <c r="M196" s="7">
        <v>0</v>
      </c>
      <c r="N196" s="7"/>
      <c r="O196" s="7">
        <v>0</v>
      </c>
      <c r="P196" s="7">
        <v>0</v>
      </c>
      <c r="Q196" s="7">
        <v>0</v>
      </c>
      <c r="R196" s="7">
        <v>0</v>
      </c>
      <c r="S196" s="7"/>
      <c r="T196" s="7">
        <v>0</v>
      </c>
      <c r="U196" s="7">
        <v>0</v>
      </c>
      <c r="V196" s="7"/>
      <c r="W196" s="7">
        <v>0</v>
      </c>
      <c r="X196" s="7">
        <v>0</v>
      </c>
    </row>
    <row r="197" spans="1:24" ht="30" x14ac:dyDescent="0.25">
      <c r="A197" s="7" t="s">
        <v>316</v>
      </c>
      <c r="B197" s="6" t="s">
        <v>371</v>
      </c>
      <c r="C197" s="7" t="s">
        <v>72</v>
      </c>
      <c r="D197" s="7">
        <v>1309</v>
      </c>
      <c r="E197" s="7">
        <v>0</v>
      </c>
      <c r="F197" s="7">
        <v>1309</v>
      </c>
      <c r="G197" s="7">
        <v>1309</v>
      </c>
      <c r="H197" s="12">
        <f t="shared" si="2"/>
        <v>0</v>
      </c>
      <c r="I197" s="7" t="s">
        <v>372</v>
      </c>
      <c r="J197" s="7">
        <v>1309</v>
      </c>
      <c r="K197" s="7">
        <v>0</v>
      </c>
      <c r="L197" s="7">
        <v>1309</v>
      </c>
      <c r="M197" s="7">
        <v>0</v>
      </c>
      <c r="N197" s="7"/>
      <c r="O197" s="7">
        <v>0</v>
      </c>
      <c r="P197" s="7">
        <v>0</v>
      </c>
      <c r="Q197" s="7">
        <v>0</v>
      </c>
      <c r="R197" s="7">
        <v>0</v>
      </c>
      <c r="S197" s="7"/>
      <c r="T197" s="7">
        <v>0</v>
      </c>
      <c r="U197" s="7">
        <v>0</v>
      </c>
      <c r="V197" s="7"/>
      <c r="W197" s="7">
        <v>0</v>
      </c>
      <c r="X197" s="7">
        <v>0</v>
      </c>
    </row>
    <row r="198" spans="1:24" ht="30" x14ac:dyDescent="0.25">
      <c r="A198" s="7" t="s">
        <v>316</v>
      </c>
      <c r="B198" s="6" t="s">
        <v>373</v>
      </c>
      <c r="C198" s="7" t="s">
        <v>72</v>
      </c>
      <c r="D198" s="7">
        <v>13965</v>
      </c>
      <c r="E198" s="7">
        <v>0</v>
      </c>
      <c r="F198" s="7">
        <v>13965</v>
      </c>
      <c r="G198" s="7">
        <v>13965</v>
      </c>
      <c r="H198" s="12">
        <f t="shared" si="2"/>
        <v>0</v>
      </c>
      <c r="I198" s="7"/>
      <c r="J198" s="7">
        <v>0</v>
      </c>
      <c r="K198" s="7">
        <v>0</v>
      </c>
      <c r="L198" s="7">
        <v>0</v>
      </c>
      <c r="M198" s="7">
        <v>0</v>
      </c>
      <c r="N198" s="7"/>
      <c r="O198" s="7">
        <v>0</v>
      </c>
      <c r="P198" s="7">
        <v>0</v>
      </c>
      <c r="Q198" s="7">
        <v>0</v>
      </c>
      <c r="R198" s="7">
        <v>0</v>
      </c>
      <c r="S198" s="7"/>
      <c r="T198" s="7">
        <v>0</v>
      </c>
      <c r="U198" s="7">
        <v>0</v>
      </c>
      <c r="V198" s="7" t="s">
        <v>360</v>
      </c>
      <c r="W198" s="7">
        <v>13965</v>
      </c>
      <c r="X198" s="7">
        <v>13965</v>
      </c>
    </row>
    <row r="199" spans="1:24" ht="30" x14ac:dyDescent="0.25">
      <c r="A199" s="7" t="s">
        <v>316</v>
      </c>
      <c r="B199" s="6" t="s">
        <v>374</v>
      </c>
      <c r="C199" s="7" t="s">
        <v>72</v>
      </c>
      <c r="D199" s="7">
        <v>11133</v>
      </c>
      <c r="E199" s="7">
        <v>0</v>
      </c>
      <c r="F199" s="7">
        <v>11133</v>
      </c>
      <c r="G199" s="7">
        <v>11133</v>
      </c>
      <c r="H199" s="12">
        <f t="shared" si="2"/>
        <v>0</v>
      </c>
      <c r="I199" s="7"/>
      <c r="J199" s="7">
        <v>0</v>
      </c>
      <c r="K199" s="7">
        <v>0</v>
      </c>
      <c r="L199" s="7">
        <v>0</v>
      </c>
      <c r="M199" s="7">
        <v>0</v>
      </c>
      <c r="N199" s="7"/>
      <c r="O199" s="7">
        <v>0</v>
      </c>
      <c r="P199" s="7">
        <v>0</v>
      </c>
      <c r="Q199" s="7">
        <v>0</v>
      </c>
      <c r="R199" s="7">
        <v>0</v>
      </c>
      <c r="S199" s="7"/>
      <c r="T199" s="7">
        <v>0</v>
      </c>
      <c r="U199" s="7">
        <v>0</v>
      </c>
      <c r="V199" s="7" t="s">
        <v>375</v>
      </c>
      <c r="W199" s="7">
        <v>11133</v>
      </c>
      <c r="X199" s="7">
        <v>11133</v>
      </c>
    </row>
    <row r="200" spans="1:24" ht="30" x14ac:dyDescent="0.25">
      <c r="A200" s="7" t="s">
        <v>316</v>
      </c>
      <c r="B200" s="6" t="s">
        <v>376</v>
      </c>
      <c r="C200" s="7" t="s">
        <v>72</v>
      </c>
      <c r="D200" s="7">
        <v>2832</v>
      </c>
      <c r="E200" s="7">
        <v>0</v>
      </c>
      <c r="F200" s="7">
        <v>2832</v>
      </c>
      <c r="G200" s="7">
        <v>2832</v>
      </c>
      <c r="H200" s="12">
        <f t="shared" si="2"/>
        <v>0</v>
      </c>
      <c r="I200" s="7"/>
      <c r="J200" s="7">
        <v>0</v>
      </c>
      <c r="K200" s="7">
        <v>0</v>
      </c>
      <c r="L200" s="7">
        <v>0</v>
      </c>
      <c r="M200" s="7">
        <v>0</v>
      </c>
      <c r="N200" s="7"/>
      <c r="O200" s="7">
        <v>0</v>
      </c>
      <c r="P200" s="7">
        <v>0</v>
      </c>
      <c r="Q200" s="7">
        <v>0</v>
      </c>
      <c r="R200" s="7">
        <v>0</v>
      </c>
      <c r="S200" s="7"/>
      <c r="T200" s="7">
        <v>0</v>
      </c>
      <c r="U200" s="7">
        <v>0</v>
      </c>
      <c r="V200" s="7" t="s">
        <v>377</v>
      </c>
      <c r="W200" s="7">
        <v>2832</v>
      </c>
      <c r="X200" s="7">
        <v>2832</v>
      </c>
    </row>
    <row r="201" spans="1:24" x14ac:dyDescent="0.25">
      <c r="A201" s="2" t="s">
        <v>378</v>
      </c>
      <c r="B201" s="2" t="s">
        <v>379</v>
      </c>
      <c r="C201" s="2"/>
      <c r="D201" s="2">
        <v>1164762</v>
      </c>
      <c r="E201" s="2">
        <v>643438</v>
      </c>
      <c r="F201" s="2">
        <v>461390</v>
      </c>
      <c r="G201" s="2">
        <v>451943</v>
      </c>
      <c r="H201" s="12">
        <f t="shared" si="2"/>
        <v>9447</v>
      </c>
      <c r="I201" s="2"/>
      <c r="J201" s="2">
        <v>70884</v>
      </c>
      <c r="K201" s="2">
        <v>0</v>
      </c>
      <c r="L201" s="2">
        <v>28008</v>
      </c>
      <c r="M201" s="2">
        <v>0</v>
      </c>
      <c r="N201" s="2"/>
      <c r="O201" s="2">
        <v>390506</v>
      </c>
      <c r="P201" s="2">
        <v>423935</v>
      </c>
      <c r="Q201" s="2">
        <v>0</v>
      </c>
      <c r="R201" s="2">
        <v>0</v>
      </c>
      <c r="S201" s="2"/>
      <c r="T201" s="2">
        <v>0</v>
      </c>
      <c r="U201" s="2">
        <v>0</v>
      </c>
      <c r="V201" s="2"/>
      <c r="W201" s="2">
        <v>0</v>
      </c>
      <c r="X201" s="2">
        <v>0</v>
      </c>
    </row>
    <row r="202" spans="1:24" x14ac:dyDescent="0.25">
      <c r="A202" s="4"/>
      <c r="B202" s="4" t="s">
        <v>380</v>
      </c>
      <c r="C202" s="4"/>
      <c r="D202" s="4">
        <v>924002</v>
      </c>
      <c r="E202" s="4">
        <v>490620</v>
      </c>
      <c r="F202" s="4">
        <v>433382</v>
      </c>
      <c r="G202" s="4">
        <v>423935</v>
      </c>
      <c r="H202" s="12">
        <f t="shared" si="2"/>
        <v>9447</v>
      </c>
      <c r="I202" s="4"/>
      <c r="J202" s="4">
        <v>42876</v>
      </c>
      <c r="K202" s="4">
        <v>0</v>
      </c>
      <c r="L202" s="4">
        <v>0</v>
      </c>
      <c r="M202" s="4">
        <v>0</v>
      </c>
      <c r="N202" s="4"/>
      <c r="O202" s="4">
        <v>390506</v>
      </c>
      <c r="P202" s="4">
        <v>423935</v>
      </c>
      <c r="Q202" s="4">
        <v>0</v>
      </c>
      <c r="R202" s="4">
        <v>0</v>
      </c>
      <c r="S202" s="4"/>
      <c r="T202" s="4">
        <v>0</v>
      </c>
      <c r="U202" s="4">
        <v>0</v>
      </c>
      <c r="V202" s="4"/>
      <c r="W202" s="4">
        <v>0</v>
      </c>
      <c r="X202" s="4">
        <v>0</v>
      </c>
    </row>
    <row r="203" spans="1:24" ht="60" x14ac:dyDescent="0.25">
      <c r="A203" s="7" t="s">
        <v>316</v>
      </c>
      <c r="B203" s="6" t="s">
        <v>381</v>
      </c>
      <c r="C203" s="7" t="s">
        <v>382</v>
      </c>
      <c r="D203" s="7">
        <v>187990</v>
      </c>
      <c r="E203" s="7">
        <v>179510</v>
      </c>
      <c r="F203" s="7">
        <v>8480</v>
      </c>
      <c r="G203" s="7">
        <v>8480</v>
      </c>
      <c r="H203" s="12">
        <f t="shared" ref="H203:H266" si="3">F203-G203</f>
        <v>0</v>
      </c>
      <c r="I203" s="7"/>
      <c r="J203" s="7">
        <v>0</v>
      </c>
      <c r="K203" s="7">
        <v>0</v>
      </c>
      <c r="L203" s="7">
        <v>0</v>
      </c>
      <c r="M203" s="7">
        <v>0</v>
      </c>
      <c r="N203" s="7" t="s">
        <v>383</v>
      </c>
      <c r="O203" s="7">
        <v>8480</v>
      </c>
      <c r="P203" s="7">
        <v>8480</v>
      </c>
      <c r="Q203" s="7">
        <v>0</v>
      </c>
      <c r="R203" s="7">
        <v>0</v>
      </c>
      <c r="S203" s="7"/>
      <c r="T203" s="7">
        <v>0</v>
      </c>
      <c r="U203" s="7">
        <v>0</v>
      </c>
      <c r="V203" s="7"/>
      <c r="W203" s="7">
        <v>0</v>
      </c>
      <c r="X203" s="7">
        <v>0</v>
      </c>
    </row>
    <row r="204" spans="1:24" ht="30" x14ac:dyDescent="0.25">
      <c r="A204" s="7" t="s">
        <v>316</v>
      </c>
      <c r="B204" s="6" t="s">
        <v>384</v>
      </c>
      <c r="C204" s="7" t="s">
        <v>116</v>
      </c>
      <c r="D204" s="7">
        <v>307676</v>
      </c>
      <c r="E204" s="7">
        <v>73208</v>
      </c>
      <c r="F204" s="7">
        <v>234468</v>
      </c>
      <c r="G204" s="7">
        <v>230268</v>
      </c>
      <c r="H204" s="12">
        <f t="shared" si="3"/>
        <v>4200</v>
      </c>
      <c r="I204" s="7"/>
      <c r="J204" s="7">
        <v>0</v>
      </c>
      <c r="K204" s="7">
        <v>0</v>
      </c>
      <c r="L204" s="7">
        <v>0</v>
      </c>
      <c r="M204" s="7">
        <v>0</v>
      </c>
      <c r="N204" s="7" t="s">
        <v>385</v>
      </c>
      <c r="O204" s="7">
        <v>234468</v>
      </c>
      <c r="P204" s="7">
        <v>230268</v>
      </c>
      <c r="Q204" s="7">
        <v>0</v>
      </c>
      <c r="R204" s="7">
        <v>0</v>
      </c>
      <c r="S204" s="7"/>
      <c r="T204" s="7">
        <v>0</v>
      </c>
      <c r="U204" s="7">
        <v>0</v>
      </c>
      <c r="V204" s="7"/>
      <c r="W204" s="7">
        <v>0</v>
      </c>
      <c r="X204" s="7">
        <v>0</v>
      </c>
    </row>
    <row r="205" spans="1:24" ht="30" x14ac:dyDescent="0.25">
      <c r="A205" s="7" t="s">
        <v>66</v>
      </c>
      <c r="B205" s="6" t="s">
        <v>386</v>
      </c>
      <c r="C205" s="7" t="s">
        <v>116</v>
      </c>
      <c r="D205" s="7">
        <v>213158</v>
      </c>
      <c r="E205" s="7">
        <v>89671</v>
      </c>
      <c r="F205" s="7">
        <v>123487</v>
      </c>
      <c r="G205" s="7">
        <v>121140</v>
      </c>
      <c r="H205" s="12">
        <f t="shared" si="3"/>
        <v>2347</v>
      </c>
      <c r="I205" s="7" t="s">
        <v>387</v>
      </c>
      <c r="J205" s="7">
        <v>20478</v>
      </c>
      <c r="K205" s="7">
        <v>0</v>
      </c>
      <c r="L205" s="7">
        <v>0</v>
      </c>
      <c r="M205" s="7">
        <v>0</v>
      </c>
      <c r="N205" s="7" t="s">
        <v>388</v>
      </c>
      <c r="O205" s="7">
        <v>103009</v>
      </c>
      <c r="P205" s="7">
        <v>121140</v>
      </c>
      <c r="Q205" s="7">
        <v>0</v>
      </c>
      <c r="R205" s="7">
        <v>0</v>
      </c>
      <c r="S205" s="7"/>
      <c r="T205" s="7">
        <v>0</v>
      </c>
      <c r="U205" s="7">
        <v>0</v>
      </c>
      <c r="V205" s="7"/>
      <c r="W205" s="7">
        <v>0</v>
      </c>
      <c r="X205" s="7">
        <v>0</v>
      </c>
    </row>
    <row r="206" spans="1:24" ht="45" x14ac:dyDescent="0.25">
      <c r="A206" s="7" t="s">
        <v>66</v>
      </c>
      <c r="B206" s="6" t="s">
        <v>389</v>
      </c>
      <c r="C206" s="7" t="s">
        <v>116</v>
      </c>
      <c r="D206" s="7">
        <v>215178</v>
      </c>
      <c r="E206" s="7">
        <v>148231</v>
      </c>
      <c r="F206" s="7">
        <v>66947</v>
      </c>
      <c r="G206" s="7">
        <v>64047</v>
      </c>
      <c r="H206" s="12">
        <f t="shared" si="3"/>
        <v>2900</v>
      </c>
      <c r="I206" s="7" t="s">
        <v>390</v>
      </c>
      <c r="J206" s="7">
        <v>22398</v>
      </c>
      <c r="K206" s="7">
        <v>0</v>
      </c>
      <c r="L206" s="7">
        <v>0</v>
      </c>
      <c r="M206" s="7">
        <v>0</v>
      </c>
      <c r="N206" s="7" t="s">
        <v>391</v>
      </c>
      <c r="O206" s="7">
        <v>44549</v>
      </c>
      <c r="P206" s="7">
        <v>64047</v>
      </c>
      <c r="Q206" s="7">
        <v>0</v>
      </c>
      <c r="R206" s="7">
        <v>0</v>
      </c>
      <c r="S206" s="7"/>
      <c r="T206" s="7">
        <v>0</v>
      </c>
      <c r="U206" s="7">
        <v>0</v>
      </c>
      <c r="V206" s="7"/>
      <c r="W206" s="7">
        <v>0</v>
      </c>
      <c r="X206" s="7">
        <v>0</v>
      </c>
    </row>
    <row r="207" spans="1:24" x14ac:dyDescent="0.25">
      <c r="A207" s="4"/>
      <c r="B207" s="4" t="s">
        <v>392</v>
      </c>
      <c r="C207" s="4"/>
      <c r="D207" s="4">
        <v>240760</v>
      </c>
      <c r="E207" s="4">
        <v>152818</v>
      </c>
      <c r="F207" s="4">
        <v>28008</v>
      </c>
      <c r="G207" s="4">
        <v>28008</v>
      </c>
      <c r="H207" s="12">
        <f t="shared" si="3"/>
        <v>0</v>
      </c>
      <c r="I207" s="4"/>
      <c r="J207" s="4">
        <v>28008</v>
      </c>
      <c r="K207" s="4">
        <v>0</v>
      </c>
      <c r="L207" s="4">
        <v>28008</v>
      </c>
      <c r="M207" s="4">
        <v>0</v>
      </c>
      <c r="N207" s="4"/>
      <c r="O207" s="4">
        <v>0</v>
      </c>
      <c r="P207" s="4">
        <v>0</v>
      </c>
      <c r="Q207" s="4">
        <v>0</v>
      </c>
      <c r="R207" s="4">
        <v>0</v>
      </c>
      <c r="S207" s="4"/>
      <c r="T207" s="4">
        <v>0</v>
      </c>
      <c r="U207" s="4">
        <v>0</v>
      </c>
      <c r="V207" s="4"/>
      <c r="W207" s="4">
        <v>0</v>
      </c>
      <c r="X207" s="4">
        <v>0</v>
      </c>
    </row>
    <row r="208" spans="1:24" ht="30" x14ac:dyDescent="0.25">
      <c r="A208" s="7" t="s">
        <v>66</v>
      </c>
      <c r="B208" s="6" t="s">
        <v>393</v>
      </c>
      <c r="C208" s="7" t="s">
        <v>116</v>
      </c>
      <c r="D208" s="7">
        <v>212752</v>
      </c>
      <c r="E208" s="7">
        <v>152818</v>
      </c>
      <c r="F208" s="7">
        <v>0</v>
      </c>
      <c r="G208" s="7">
        <v>0</v>
      </c>
      <c r="H208" s="12">
        <f t="shared" si="3"/>
        <v>0</v>
      </c>
      <c r="I208" s="7"/>
      <c r="J208" s="7">
        <v>0</v>
      </c>
      <c r="K208" s="7">
        <v>0</v>
      </c>
      <c r="L208" s="7">
        <v>0</v>
      </c>
      <c r="M208" s="7">
        <v>0</v>
      </c>
      <c r="N208" s="7" t="s">
        <v>394</v>
      </c>
      <c r="O208" s="7">
        <v>0</v>
      </c>
      <c r="P208" s="7">
        <v>0</v>
      </c>
      <c r="Q208" s="7">
        <v>0</v>
      </c>
      <c r="R208" s="7">
        <v>0</v>
      </c>
      <c r="S208" s="7"/>
      <c r="T208" s="7">
        <v>0</v>
      </c>
      <c r="U208" s="7">
        <v>0</v>
      </c>
      <c r="V208" s="7"/>
      <c r="W208" s="7">
        <v>0</v>
      </c>
      <c r="X208" s="7">
        <v>0</v>
      </c>
    </row>
    <row r="209" spans="1:24" ht="45" x14ac:dyDescent="0.25">
      <c r="A209" s="7" t="s">
        <v>316</v>
      </c>
      <c r="B209" s="6" t="s">
        <v>395</v>
      </c>
      <c r="C209" s="7" t="s">
        <v>40</v>
      </c>
      <c r="D209" s="7">
        <v>28008</v>
      </c>
      <c r="E209" s="7">
        <v>0</v>
      </c>
      <c r="F209" s="7">
        <v>28008</v>
      </c>
      <c r="G209" s="7">
        <v>28008</v>
      </c>
      <c r="H209" s="12">
        <f t="shared" si="3"/>
        <v>0</v>
      </c>
      <c r="I209" s="7" t="s">
        <v>396</v>
      </c>
      <c r="J209" s="7">
        <v>28008</v>
      </c>
      <c r="K209" s="7">
        <v>0</v>
      </c>
      <c r="L209" s="7">
        <v>28008</v>
      </c>
      <c r="M209" s="7">
        <v>0</v>
      </c>
      <c r="N209" s="7"/>
      <c r="O209" s="7">
        <v>0</v>
      </c>
      <c r="P209" s="7">
        <v>0</v>
      </c>
      <c r="Q209" s="7">
        <v>0</v>
      </c>
      <c r="R209" s="7">
        <v>0</v>
      </c>
      <c r="S209" s="7"/>
      <c r="T209" s="7">
        <v>0</v>
      </c>
      <c r="U209" s="7">
        <v>0</v>
      </c>
      <c r="V209" s="7"/>
      <c r="W209" s="7">
        <v>0</v>
      </c>
      <c r="X209" s="7">
        <v>0</v>
      </c>
    </row>
    <row r="210" spans="1:24" ht="45" x14ac:dyDescent="0.25">
      <c r="A210" s="2" t="s">
        <v>261</v>
      </c>
      <c r="B210" s="2" t="s">
        <v>262</v>
      </c>
      <c r="C210" s="2"/>
      <c r="D210" s="2">
        <v>308372</v>
      </c>
      <c r="E210" s="2">
        <v>0</v>
      </c>
      <c r="F210" s="2">
        <v>287548</v>
      </c>
      <c r="G210" s="2">
        <v>287080</v>
      </c>
      <c r="H210" s="12">
        <f t="shared" si="3"/>
        <v>468</v>
      </c>
      <c r="I210" s="2"/>
      <c r="J210" s="2">
        <v>124497</v>
      </c>
      <c r="K210" s="2">
        <v>0</v>
      </c>
      <c r="L210" s="2">
        <v>124029</v>
      </c>
      <c r="M210" s="2">
        <v>0</v>
      </c>
      <c r="N210" s="2"/>
      <c r="O210" s="2">
        <v>120225</v>
      </c>
      <c r="P210" s="2">
        <v>120225</v>
      </c>
      <c r="Q210" s="2">
        <v>17760</v>
      </c>
      <c r="R210" s="2">
        <v>17760</v>
      </c>
      <c r="S210" s="2"/>
      <c r="T210" s="2">
        <v>4162</v>
      </c>
      <c r="U210" s="2">
        <v>4162</v>
      </c>
      <c r="V210" s="2"/>
      <c r="W210" s="2">
        <v>20904</v>
      </c>
      <c r="X210" s="2">
        <v>20904</v>
      </c>
    </row>
    <row r="211" spans="1:24" ht="30" x14ac:dyDescent="0.25">
      <c r="A211" s="7" t="s">
        <v>66</v>
      </c>
      <c r="B211" s="6" t="s">
        <v>397</v>
      </c>
      <c r="C211" s="7" t="s">
        <v>72</v>
      </c>
      <c r="D211" s="7">
        <v>12500</v>
      </c>
      <c r="E211" s="7">
        <v>0</v>
      </c>
      <c r="F211" s="7">
        <v>2500</v>
      </c>
      <c r="G211" s="7">
        <v>2500</v>
      </c>
      <c r="H211" s="12">
        <f t="shared" si="3"/>
        <v>0</v>
      </c>
      <c r="I211" s="7" t="s">
        <v>398</v>
      </c>
      <c r="J211" s="7">
        <v>2500</v>
      </c>
      <c r="K211" s="7">
        <v>0</v>
      </c>
      <c r="L211" s="7">
        <v>2500</v>
      </c>
      <c r="M211" s="7">
        <v>0</v>
      </c>
      <c r="N211" s="7"/>
      <c r="O211" s="7">
        <v>0</v>
      </c>
      <c r="P211" s="7">
        <v>0</v>
      </c>
      <c r="Q211" s="7">
        <v>0</v>
      </c>
      <c r="R211" s="7">
        <v>0</v>
      </c>
      <c r="S211" s="7"/>
      <c r="T211" s="7">
        <v>0</v>
      </c>
      <c r="U211" s="7">
        <v>0</v>
      </c>
      <c r="V211" s="7"/>
      <c r="W211" s="7">
        <v>0</v>
      </c>
      <c r="X211" s="7">
        <v>0</v>
      </c>
    </row>
    <row r="212" spans="1:24" x14ac:dyDescent="0.25">
      <c r="A212" s="7" t="s">
        <v>66</v>
      </c>
      <c r="B212" s="6" t="s">
        <v>399</v>
      </c>
      <c r="C212" s="7" t="s">
        <v>72</v>
      </c>
      <c r="D212" s="7">
        <v>22000</v>
      </c>
      <c r="E212" s="7">
        <v>0</v>
      </c>
      <c r="F212" s="7">
        <v>22000</v>
      </c>
      <c r="G212" s="7">
        <v>21532</v>
      </c>
      <c r="H212" s="12">
        <f t="shared" si="3"/>
        <v>468</v>
      </c>
      <c r="I212" s="7" t="s">
        <v>400</v>
      </c>
      <c r="J212" s="7">
        <v>22000</v>
      </c>
      <c r="K212" s="7">
        <v>0</v>
      </c>
      <c r="L212" s="7">
        <v>21532</v>
      </c>
      <c r="M212" s="7">
        <v>0</v>
      </c>
      <c r="N212" s="7"/>
      <c r="O212" s="7">
        <v>0</v>
      </c>
      <c r="P212" s="7">
        <v>0</v>
      </c>
      <c r="Q212" s="7">
        <v>0</v>
      </c>
      <c r="R212" s="7">
        <v>0</v>
      </c>
      <c r="S212" s="7"/>
      <c r="T212" s="7">
        <v>0</v>
      </c>
      <c r="U212" s="7">
        <v>0</v>
      </c>
      <c r="V212" s="7"/>
      <c r="W212" s="7">
        <v>0</v>
      </c>
      <c r="X212" s="7">
        <v>0</v>
      </c>
    </row>
    <row r="213" spans="1:24" ht="30" x14ac:dyDescent="0.25">
      <c r="A213" s="7" t="s">
        <v>316</v>
      </c>
      <c r="B213" s="6" t="s">
        <v>401</v>
      </c>
      <c r="C213" s="7" t="s">
        <v>72</v>
      </c>
      <c r="D213" s="7">
        <v>12698</v>
      </c>
      <c r="E213" s="7">
        <v>0</v>
      </c>
      <c r="F213" s="7">
        <v>12698</v>
      </c>
      <c r="G213" s="7">
        <v>12698</v>
      </c>
      <c r="H213" s="12">
        <f t="shared" si="3"/>
        <v>0</v>
      </c>
      <c r="I213" s="7" t="s">
        <v>402</v>
      </c>
      <c r="J213" s="7">
        <v>12698</v>
      </c>
      <c r="K213" s="7">
        <v>0</v>
      </c>
      <c r="L213" s="7">
        <v>12698</v>
      </c>
      <c r="M213" s="7">
        <v>0</v>
      </c>
      <c r="N213" s="7"/>
      <c r="O213" s="7">
        <v>0</v>
      </c>
      <c r="P213" s="7">
        <v>0</v>
      </c>
      <c r="Q213" s="7">
        <v>0</v>
      </c>
      <c r="R213" s="7">
        <v>0</v>
      </c>
      <c r="S213" s="7"/>
      <c r="T213" s="7">
        <v>0</v>
      </c>
      <c r="U213" s="7">
        <v>0</v>
      </c>
      <c r="V213" s="7"/>
      <c r="W213" s="7">
        <v>0</v>
      </c>
      <c r="X213" s="7">
        <v>0</v>
      </c>
    </row>
    <row r="214" spans="1:24" ht="45" x14ac:dyDescent="0.25">
      <c r="A214" s="7" t="s">
        <v>66</v>
      </c>
      <c r="B214" s="6" t="s">
        <v>403</v>
      </c>
      <c r="C214" s="7" t="s">
        <v>72</v>
      </c>
      <c r="D214" s="7">
        <v>7486</v>
      </c>
      <c r="E214" s="7">
        <v>0</v>
      </c>
      <c r="F214" s="7">
        <v>2562</v>
      </c>
      <c r="G214" s="7">
        <v>2562</v>
      </c>
      <c r="H214" s="12">
        <f t="shared" si="3"/>
        <v>0</v>
      </c>
      <c r="I214" s="7"/>
      <c r="J214" s="7">
        <v>0</v>
      </c>
      <c r="K214" s="7">
        <v>0</v>
      </c>
      <c r="L214" s="7">
        <v>0</v>
      </c>
      <c r="M214" s="7">
        <v>0</v>
      </c>
      <c r="N214" s="7"/>
      <c r="O214" s="7">
        <v>0</v>
      </c>
      <c r="P214" s="7">
        <v>0</v>
      </c>
      <c r="Q214" s="7">
        <v>0</v>
      </c>
      <c r="R214" s="7">
        <v>0</v>
      </c>
      <c r="S214" s="7" t="s">
        <v>404</v>
      </c>
      <c r="T214" s="7">
        <v>2562</v>
      </c>
      <c r="U214" s="7">
        <v>2562</v>
      </c>
      <c r="V214" s="7"/>
      <c r="W214" s="7">
        <v>0</v>
      </c>
      <c r="X214" s="7">
        <v>0</v>
      </c>
    </row>
    <row r="215" spans="1:24" ht="30" x14ac:dyDescent="0.25">
      <c r="A215" s="7" t="s">
        <v>66</v>
      </c>
      <c r="B215" s="6" t="s">
        <v>405</v>
      </c>
      <c r="C215" s="7" t="s">
        <v>72</v>
      </c>
      <c r="D215" s="7">
        <v>7500</v>
      </c>
      <c r="E215" s="7">
        <v>0</v>
      </c>
      <c r="F215" s="7">
        <v>1600</v>
      </c>
      <c r="G215" s="7">
        <v>1600</v>
      </c>
      <c r="H215" s="12">
        <f t="shared" si="3"/>
        <v>0</v>
      </c>
      <c r="I215" s="7"/>
      <c r="J215" s="7">
        <v>0</v>
      </c>
      <c r="K215" s="7">
        <v>0</v>
      </c>
      <c r="L215" s="7">
        <v>0</v>
      </c>
      <c r="M215" s="7">
        <v>0</v>
      </c>
      <c r="N215" s="7"/>
      <c r="O215" s="7">
        <v>0</v>
      </c>
      <c r="P215" s="7">
        <v>0</v>
      </c>
      <c r="Q215" s="7">
        <v>0</v>
      </c>
      <c r="R215" s="7">
        <v>0</v>
      </c>
      <c r="S215" s="7" t="s">
        <v>406</v>
      </c>
      <c r="T215" s="7">
        <v>1600</v>
      </c>
      <c r="U215" s="7">
        <v>1600</v>
      </c>
      <c r="V215" s="7"/>
      <c r="W215" s="7">
        <v>0</v>
      </c>
      <c r="X215" s="7">
        <v>0</v>
      </c>
    </row>
    <row r="216" spans="1:24" ht="30" x14ac:dyDescent="0.25">
      <c r="A216" s="7" t="s">
        <v>66</v>
      </c>
      <c r="B216" s="6" t="s">
        <v>407</v>
      </c>
      <c r="C216" s="7" t="s">
        <v>72</v>
      </c>
      <c r="D216" s="7">
        <v>9412</v>
      </c>
      <c r="E216" s="7">
        <v>0</v>
      </c>
      <c r="F216" s="7">
        <v>9412</v>
      </c>
      <c r="G216" s="7">
        <v>9412</v>
      </c>
      <c r="H216" s="12">
        <f t="shared" si="3"/>
        <v>0</v>
      </c>
      <c r="I216" s="7" t="s">
        <v>408</v>
      </c>
      <c r="J216" s="7">
        <v>9412</v>
      </c>
      <c r="K216" s="7">
        <v>0</v>
      </c>
      <c r="L216" s="7">
        <v>9412</v>
      </c>
      <c r="M216" s="7">
        <v>0</v>
      </c>
      <c r="N216" s="7"/>
      <c r="O216" s="7">
        <v>0</v>
      </c>
      <c r="P216" s="7">
        <v>0</v>
      </c>
      <c r="Q216" s="7">
        <v>0</v>
      </c>
      <c r="R216" s="7">
        <v>0</v>
      </c>
      <c r="S216" s="7"/>
      <c r="T216" s="7">
        <v>0</v>
      </c>
      <c r="U216" s="7">
        <v>0</v>
      </c>
      <c r="V216" s="7"/>
      <c r="W216" s="7">
        <v>0</v>
      </c>
      <c r="X216" s="7">
        <v>0</v>
      </c>
    </row>
    <row r="217" spans="1:24" ht="30" x14ac:dyDescent="0.25">
      <c r="A217" s="7" t="s">
        <v>316</v>
      </c>
      <c r="B217" s="6" t="s">
        <v>409</v>
      </c>
      <c r="C217" s="7" t="s">
        <v>72</v>
      </c>
      <c r="D217" s="7">
        <v>17970</v>
      </c>
      <c r="E217" s="7">
        <v>0</v>
      </c>
      <c r="F217" s="7">
        <v>17970</v>
      </c>
      <c r="G217" s="7">
        <v>17970</v>
      </c>
      <c r="H217" s="12">
        <f t="shared" si="3"/>
        <v>0</v>
      </c>
      <c r="I217" s="7" t="s">
        <v>410</v>
      </c>
      <c r="J217" s="7">
        <v>17970</v>
      </c>
      <c r="K217" s="7">
        <v>0</v>
      </c>
      <c r="L217" s="7">
        <v>17970</v>
      </c>
      <c r="M217" s="7">
        <v>0</v>
      </c>
      <c r="N217" s="7"/>
      <c r="O217" s="7">
        <v>0</v>
      </c>
      <c r="P217" s="7">
        <v>0</v>
      </c>
      <c r="Q217" s="7">
        <v>0</v>
      </c>
      <c r="R217" s="7">
        <v>0</v>
      </c>
      <c r="S217" s="7"/>
      <c r="T217" s="7">
        <v>0</v>
      </c>
      <c r="U217" s="7">
        <v>0</v>
      </c>
      <c r="V217" s="7"/>
      <c r="W217" s="7">
        <v>0</v>
      </c>
      <c r="X217" s="7">
        <v>0</v>
      </c>
    </row>
    <row r="218" spans="1:24" ht="30" x14ac:dyDescent="0.25">
      <c r="A218" s="7" t="s">
        <v>336</v>
      </c>
      <c r="B218" s="6" t="s">
        <v>411</v>
      </c>
      <c r="C218" s="7" t="s">
        <v>72</v>
      </c>
      <c r="D218" s="7">
        <v>20904</v>
      </c>
      <c r="E218" s="7">
        <v>0</v>
      </c>
      <c r="F218" s="7">
        <v>20904</v>
      </c>
      <c r="G218" s="7">
        <v>20904</v>
      </c>
      <c r="H218" s="12">
        <f t="shared" si="3"/>
        <v>0</v>
      </c>
      <c r="I218" s="7"/>
      <c r="J218" s="7">
        <v>0</v>
      </c>
      <c r="K218" s="7">
        <v>0</v>
      </c>
      <c r="L218" s="7">
        <v>0</v>
      </c>
      <c r="M218" s="7">
        <v>0</v>
      </c>
      <c r="N218" s="7"/>
      <c r="O218" s="7">
        <v>0</v>
      </c>
      <c r="P218" s="7">
        <v>0</v>
      </c>
      <c r="Q218" s="7">
        <v>0</v>
      </c>
      <c r="R218" s="7">
        <v>0</v>
      </c>
      <c r="S218" s="7"/>
      <c r="T218" s="7">
        <v>0</v>
      </c>
      <c r="U218" s="7">
        <v>0</v>
      </c>
      <c r="V218" s="7" t="s">
        <v>412</v>
      </c>
      <c r="W218" s="7">
        <v>20904</v>
      </c>
      <c r="X218" s="7">
        <v>20904</v>
      </c>
    </row>
    <row r="219" spans="1:24" ht="45" x14ac:dyDescent="0.25">
      <c r="A219" s="7" t="s">
        <v>316</v>
      </c>
      <c r="B219" s="6" t="s">
        <v>413</v>
      </c>
      <c r="C219" s="7" t="s">
        <v>72</v>
      </c>
      <c r="D219" s="7">
        <v>7315</v>
      </c>
      <c r="E219" s="7">
        <v>0</v>
      </c>
      <c r="F219" s="7">
        <v>7315</v>
      </c>
      <c r="G219" s="7">
        <v>7315</v>
      </c>
      <c r="H219" s="12">
        <f t="shared" si="3"/>
        <v>0</v>
      </c>
      <c r="I219" s="7" t="s">
        <v>414</v>
      </c>
      <c r="J219" s="7">
        <v>7315</v>
      </c>
      <c r="K219" s="7">
        <v>0</v>
      </c>
      <c r="L219" s="7">
        <v>7315</v>
      </c>
      <c r="M219" s="7">
        <v>0</v>
      </c>
      <c r="N219" s="7"/>
      <c r="O219" s="7">
        <v>0</v>
      </c>
      <c r="P219" s="7">
        <v>0</v>
      </c>
      <c r="Q219" s="7">
        <v>0</v>
      </c>
      <c r="R219" s="7">
        <v>0</v>
      </c>
      <c r="S219" s="7"/>
      <c r="T219" s="7">
        <v>0</v>
      </c>
      <c r="U219" s="7">
        <v>0</v>
      </c>
      <c r="V219" s="7"/>
      <c r="W219" s="7">
        <v>0</v>
      </c>
      <c r="X219" s="7">
        <v>0</v>
      </c>
    </row>
    <row r="220" spans="1:24" ht="45" x14ac:dyDescent="0.25">
      <c r="A220" s="7" t="s">
        <v>316</v>
      </c>
      <c r="B220" s="6" t="s">
        <v>415</v>
      </c>
      <c r="C220" s="7" t="s">
        <v>62</v>
      </c>
      <c r="D220" s="7">
        <v>137985</v>
      </c>
      <c r="E220" s="7">
        <v>0</v>
      </c>
      <c r="F220" s="7">
        <v>137985</v>
      </c>
      <c r="G220" s="7">
        <v>137985</v>
      </c>
      <c r="H220" s="12">
        <f t="shared" si="3"/>
        <v>0</v>
      </c>
      <c r="I220" s="7"/>
      <c r="J220" s="7">
        <v>0</v>
      </c>
      <c r="K220" s="7">
        <v>0</v>
      </c>
      <c r="L220" s="7">
        <v>0</v>
      </c>
      <c r="M220" s="7">
        <v>0</v>
      </c>
      <c r="N220" s="7" t="s">
        <v>416</v>
      </c>
      <c r="O220" s="7">
        <v>120225</v>
      </c>
      <c r="P220" s="7">
        <v>120225</v>
      </c>
      <c r="Q220" s="7">
        <v>17760</v>
      </c>
      <c r="R220" s="7">
        <v>17760</v>
      </c>
      <c r="S220" s="7"/>
      <c r="T220" s="7">
        <v>0</v>
      </c>
      <c r="U220" s="7">
        <v>0</v>
      </c>
      <c r="V220" s="7"/>
      <c r="W220" s="7">
        <v>0</v>
      </c>
      <c r="X220" s="7">
        <v>0</v>
      </c>
    </row>
    <row r="221" spans="1:24" ht="30" x14ac:dyDescent="0.25">
      <c r="A221" s="7" t="s">
        <v>66</v>
      </c>
      <c r="B221" s="6" t="s">
        <v>417</v>
      </c>
      <c r="C221" s="7" t="s">
        <v>72</v>
      </c>
      <c r="D221" s="7">
        <v>4583</v>
      </c>
      <c r="E221" s="7">
        <v>0</v>
      </c>
      <c r="F221" s="7">
        <v>4583</v>
      </c>
      <c r="G221" s="7">
        <v>4583</v>
      </c>
      <c r="H221" s="12">
        <f t="shared" si="3"/>
        <v>0</v>
      </c>
      <c r="I221" s="7" t="s">
        <v>418</v>
      </c>
      <c r="J221" s="7">
        <v>4583</v>
      </c>
      <c r="K221" s="7">
        <v>0</v>
      </c>
      <c r="L221" s="7">
        <v>4583</v>
      </c>
      <c r="M221" s="7">
        <v>0</v>
      </c>
      <c r="N221" s="7"/>
      <c r="O221" s="7">
        <v>0</v>
      </c>
      <c r="P221" s="7">
        <v>0</v>
      </c>
      <c r="Q221" s="7">
        <v>0</v>
      </c>
      <c r="R221" s="7">
        <v>0</v>
      </c>
      <c r="S221" s="7"/>
      <c r="T221" s="7">
        <v>0</v>
      </c>
      <c r="U221" s="7">
        <v>0</v>
      </c>
      <c r="V221" s="7"/>
      <c r="W221" s="7">
        <v>0</v>
      </c>
      <c r="X221" s="7">
        <v>0</v>
      </c>
    </row>
    <row r="222" spans="1:24" ht="30" x14ac:dyDescent="0.25">
      <c r="A222" s="7" t="s">
        <v>66</v>
      </c>
      <c r="B222" s="6" t="s">
        <v>419</v>
      </c>
      <c r="C222" s="7" t="s">
        <v>72</v>
      </c>
      <c r="D222" s="7">
        <v>3150</v>
      </c>
      <c r="E222" s="7">
        <v>0</v>
      </c>
      <c r="F222" s="7">
        <v>3150</v>
      </c>
      <c r="G222" s="7">
        <v>3150</v>
      </c>
      <c r="H222" s="12">
        <f t="shared" si="3"/>
        <v>0</v>
      </c>
      <c r="I222" s="7" t="s">
        <v>420</v>
      </c>
      <c r="J222" s="7">
        <v>3150</v>
      </c>
      <c r="K222" s="7">
        <v>0</v>
      </c>
      <c r="L222" s="7">
        <v>3150</v>
      </c>
      <c r="M222" s="7">
        <v>0</v>
      </c>
      <c r="N222" s="7"/>
      <c r="O222" s="7">
        <v>0</v>
      </c>
      <c r="P222" s="7">
        <v>0</v>
      </c>
      <c r="Q222" s="7">
        <v>0</v>
      </c>
      <c r="R222" s="7">
        <v>0</v>
      </c>
      <c r="S222" s="7"/>
      <c r="T222" s="7">
        <v>0</v>
      </c>
      <c r="U222" s="7">
        <v>0</v>
      </c>
      <c r="V222" s="7"/>
      <c r="W222" s="7">
        <v>0</v>
      </c>
      <c r="X222" s="7">
        <v>0</v>
      </c>
    </row>
    <row r="223" spans="1:24" ht="30" x14ac:dyDescent="0.25">
      <c r="A223" s="7" t="s">
        <v>66</v>
      </c>
      <c r="B223" s="6" t="s">
        <v>421</v>
      </c>
      <c r="C223" s="7" t="s">
        <v>72</v>
      </c>
      <c r="D223" s="7">
        <v>7541</v>
      </c>
      <c r="E223" s="7">
        <v>0</v>
      </c>
      <c r="F223" s="7">
        <v>7541</v>
      </c>
      <c r="G223" s="7">
        <v>7541</v>
      </c>
      <c r="H223" s="12">
        <f t="shared" si="3"/>
        <v>0</v>
      </c>
      <c r="I223" s="7" t="s">
        <v>422</v>
      </c>
      <c r="J223" s="7">
        <v>7541</v>
      </c>
      <c r="K223" s="7">
        <v>0</v>
      </c>
      <c r="L223" s="7">
        <v>7541</v>
      </c>
      <c r="M223" s="7">
        <v>0</v>
      </c>
      <c r="N223" s="7"/>
      <c r="O223" s="7">
        <v>0</v>
      </c>
      <c r="P223" s="7">
        <v>0</v>
      </c>
      <c r="Q223" s="7">
        <v>0</v>
      </c>
      <c r="R223" s="7">
        <v>0</v>
      </c>
      <c r="S223" s="7"/>
      <c r="T223" s="7">
        <v>0</v>
      </c>
      <c r="U223" s="7">
        <v>0</v>
      </c>
      <c r="V223" s="7"/>
      <c r="W223" s="7">
        <v>0</v>
      </c>
      <c r="X223" s="7">
        <v>0</v>
      </c>
    </row>
    <row r="224" spans="1:24" ht="30" x14ac:dyDescent="0.25">
      <c r="A224" s="7" t="s">
        <v>66</v>
      </c>
      <c r="B224" s="6" t="s">
        <v>423</v>
      </c>
      <c r="C224" s="7" t="s">
        <v>72</v>
      </c>
      <c r="D224" s="7">
        <v>14094</v>
      </c>
      <c r="E224" s="7">
        <v>0</v>
      </c>
      <c r="F224" s="7">
        <v>14094</v>
      </c>
      <c r="G224" s="7">
        <v>14094</v>
      </c>
      <c r="H224" s="12">
        <f t="shared" si="3"/>
        <v>0</v>
      </c>
      <c r="I224" s="7" t="s">
        <v>424</v>
      </c>
      <c r="J224" s="7">
        <v>14094</v>
      </c>
      <c r="K224" s="7">
        <v>0</v>
      </c>
      <c r="L224" s="7">
        <v>14094</v>
      </c>
      <c r="M224" s="7">
        <v>0</v>
      </c>
      <c r="N224" s="7"/>
      <c r="O224" s="7">
        <v>0</v>
      </c>
      <c r="P224" s="7">
        <v>0</v>
      </c>
      <c r="Q224" s="7">
        <v>0</v>
      </c>
      <c r="R224" s="7">
        <v>0</v>
      </c>
      <c r="S224" s="7"/>
      <c r="T224" s="7">
        <v>0</v>
      </c>
      <c r="U224" s="7">
        <v>0</v>
      </c>
      <c r="V224" s="7"/>
      <c r="W224" s="7">
        <v>0</v>
      </c>
      <c r="X224" s="7">
        <v>0</v>
      </c>
    </row>
    <row r="225" spans="1:24" ht="30" x14ac:dyDescent="0.25">
      <c r="A225" s="7" t="s">
        <v>66</v>
      </c>
      <c r="B225" s="6" t="s">
        <v>425</v>
      </c>
      <c r="C225" s="7" t="s">
        <v>72</v>
      </c>
      <c r="D225" s="7">
        <v>23234</v>
      </c>
      <c r="E225" s="7">
        <v>0</v>
      </c>
      <c r="F225" s="7">
        <v>23234</v>
      </c>
      <c r="G225" s="7">
        <v>23234</v>
      </c>
      <c r="H225" s="12">
        <f t="shared" si="3"/>
        <v>0</v>
      </c>
      <c r="I225" s="7" t="s">
        <v>426</v>
      </c>
      <c r="J225" s="7">
        <v>23234</v>
      </c>
      <c r="K225" s="7">
        <v>0</v>
      </c>
      <c r="L225" s="7">
        <v>23234</v>
      </c>
      <c r="M225" s="7">
        <v>0</v>
      </c>
      <c r="N225" s="7"/>
      <c r="O225" s="7">
        <v>0</v>
      </c>
      <c r="P225" s="7">
        <v>0</v>
      </c>
      <c r="Q225" s="7">
        <v>0</v>
      </c>
      <c r="R225" s="7">
        <v>0</v>
      </c>
      <c r="S225" s="7"/>
      <c r="T225" s="7">
        <v>0</v>
      </c>
      <c r="U225" s="7">
        <v>0</v>
      </c>
      <c r="V225" s="7"/>
      <c r="W225" s="7">
        <v>0</v>
      </c>
      <c r="X225" s="7">
        <v>0</v>
      </c>
    </row>
    <row r="226" spans="1:24" ht="30" x14ac:dyDescent="0.25">
      <c r="A226" s="2" t="s">
        <v>427</v>
      </c>
      <c r="B226" s="2" t="s">
        <v>428</v>
      </c>
      <c r="C226" s="2"/>
      <c r="D226" s="2">
        <v>33740</v>
      </c>
      <c r="E226" s="2">
        <v>0</v>
      </c>
      <c r="F226" s="2">
        <v>33740</v>
      </c>
      <c r="G226" s="2">
        <v>32800</v>
      </c>
      <c r="H226" s="12">
        <f t="shared" si="3"/>
        <v>940</v>
      </c>
      <c r="I226" s="2"/>
      <c r="J226" s="2">
        <v>26705</v>
      </c>
      <c r="K226" s="2">
        <v>0</v>
      </c>
      <c r="L226" s="2">
        <v>25765</v>
      </c>
      <c r="M226" s="2">
        <v>0</v>
      </c>
      <c r="N226" s="2"/>
      <c r="O226" s="2">
        <v>0</v>
      </c>
      <c r="P226" s="2">
        <v>0</v>
      </c>
      <c r="Q226" s="2">
        <v>0</v>
      </c>
      <c r="R226" s="2">
        <v>0</v>
      </c>
      <c r="S226" s="2"/>
      <c r="T226" s="2">
        <v>0</v>
      </c>
      <c r="U226" s="2">
        <v>0</v>
      </c>
      <c r="V226" s="2"/>
      <c r="W226" s="2">
        <v>7035</v>
      </c>
      <c r="X226" s="2">
        <v>7035</v>
      </c>
    </row>
    <row r="227" spans="1:24" ht="30" x14ac:dyDescent="0.25">
      <c r="A227" s="7" t="s">
        <v>66</v>
      </c>
      <c r="B227" s="6" t="s">
        <v>429</v>
      </c>
      <c r="C227" s="7" t="s">
        <v>72</v>
      </c>
      <c r="D227" s="7">
        <v>6336</v>
      </c>
      <c r="E227" s="7">
        <v>0</v>
      </c>
      <c r="F227" s="7">
        <v>6336</v>
      </c>
      <c r="G227" s="7">
        <v>6336</v>
      </c>
      <c r="H227" s="12">
        <f t="shared" si="3"/>
        <v>0</v>
      </c>
      <c r="I227" s="7" t="s">
        <v>430</v>
      </c>
      <c r="J227" s="7">
        <v>6336</v>
      </c>
      <c r="K227" s="7">
        <v>0</v>
      </c>
      <c r="L227" s="7">
        <v>6336</v>
      </c>
      <c r="M227" s="7">
        <v>0</v>
      </c>
      <c r="N227" s="7"/>
      <c r="O227" s="7">
        <v>0</v>
      </c>
      <c r="P227" s="7">
        <v>0</v>
      </c>
      <c r="Q227" s="7">
        <v>0</v>
      </c>
      <c r="R227" s="7">
        <v>0</v>
      </c>
      <c r="S227" s="7"/>
      <c r="T227" s="7">
        <v>0</v>
      </c>
      <c r="U227" s="7">
        <v>0</v>
      </c>
      <c r="V227" s="7"/>
      <c r="W227" s="7">
        <v>0</v>
      </c>
      <c r="X227" s="7">
        <v>0</v>
      </c>
    </row>
    <row r="228" spans="1:24" ht="30" x14ac:dyDescent="0.25">
      <c r="A228" s="7" t="s">
        <v>316</v>
      </c>
      <c r="B228" s="6" t="s">
        <v>431</v>
      </c>
      <c r="C228" s="7" t="s">
        <v>72</v>
      </c>
      <c r="D228" s="7">
        <v>2500</v>
      </c>
      <c r="E228" s="7">
        <v>0</v>
      </c>
      <c r="F228" s="7">
        <v>2500</v>
      </c>
      <c r="G228" s="7">
        <v>1560</v>
      </c>
      <c r="H228" s="12">
        <f t="shared" si="3"/>
        <v>940</v>
      </c>
      <c r="I228" s="7" t="s">
        <v>432</v>
      </c>
      <c r="J228" s="7">
        <v>2500</v>
      </c>
      <c r="K228" s="7">
        <v>0</v>
      </c>
      <c r="L228" s="7">
        <v>1560</v>
      </c>
      <c r="M228" s="7">
        <v>0</v>
      </c>
      <c r="N228" s="7"/>
      <c r="O228" s="7">
        <v>0</v>
      </c>
      <c r="P228" s="7">
        <v>0</v>
      </c>
      <c r="Q228" s="7">
        <v>0</v>
      </c>
      <c r="R228" s="7">
        <v>0</v>
      </c>
      <c r="S228" s="7"/>
      <c r="T228" s="7">
        <v>0</v>
      </c>
      <c r="U228" s="7">
        <v>0</v>
      </c>
      <c r="V228" s="7"/>
      <c r="W228" s="7">
        <v>0</v>
      </c>
      <c r="X228" s="7">
        <v>0</v>
      </c>
    </row>
    <row r="229" spans="1:24" ht="30" x14ac:dyDescent="0.25">
      <c r="A229" s="7" t="s">
        <v>66</v>
      </c>
      <c r="B229" s="6" t="s">
        <v>433</v>
      </c>
      <c r="C229" s="7" t="s">
        <v>72</v>
      </c>
      <c r="D229" s="7">
        <v>1715</v>
      </c>
      <c r="E229" s="7">
        <v>0</v>
      </c>
      <c r="F229" s="7">
        <v>1715</v>
      </c>
      <c r="G229" s="7">
        <v>1715</v>
      </c>
      <c r="H229" s="12">
        <f t="shared" si="3"/>
        <v>0</v>
      </c>
      <c r="I229" s="7"/>
      <c r="J229" s="7">
        <v>0</v>
      </c>
      <c r="K229" s="7">
        <v>0</v>
      </c>
      <c r="L229" s="7">
        <v>0</v>
      </c>
      <c r="M229" s="7">
        <v>0</v>
      </c>
      <c r="N229" s="7"/>
      <c r="O229" s="7">
        <v>0</v>
      </c>
      <c r="P229" s="7">
        <v>0</v>
      </c>
      <c r="Q229" s="7">
        <v>0</v>
      </c>
      <c r="R229" s="7">
        <v>0</v>
      </c>
      <c r="S229" s="7"/>
      <c r="T229" s="7">
        <v>0</v>
      </c>
      <c r="U229" s="7">
        <v>0</v>
      </c>
      <c r="V229" s="7" t="s">
        <v>434</v>
      </c>
      <c r="W229" s="7">
        <v>1715</v>
      </c>
      <c r="X229" s="7">
        <v>1715</v>
      </c>
    </row>
    <row r="230" spans="1:24" x14ac:dyDescent="0.25">
      <c r="A230" s="7" t="s">
        <v>66</v>
      </c>
      <c r="B230" s="6" t="s">
        <v>435</v>
      </c>
      <c r="C230" s="7" t="s">
        <v>72</v>
      </c>
      <c r="D230" s="7">
        <v>1620</v>
      </c>
      <c r="E230" s="7">
        <v>0</v>
      </c>
      <c r="F230" s="7">
        <v>1620</v>
      </c>
      <c r="G230" s="7">
        <v>1620</v>
      </c>
      <c r="H230" s="12">
        <f t="shared" si="3"/>
        <v>0</v>
      </c>
      <c r="I230" s="7"/>
      <c r="J230" s="7">
        <v>0</v>
      </c>
      <c r="K230" s="7">
        <v>0</v>
      </c>
      <c r="L230" s="7">
        <v>0</v>
      </c>
      <c r="M230" s="7">
        <v>0</v>
      </c>
      <c r="N230" s="7"/>
      <c r="O230" s="7">
        <v>0</v>
      </c>
      <c r="P230" s="7">
        <v>0</v>
      </c>
      <c r="Q230" s="7">
        <v>0</v>
      </c>
      <c r="R230" s="7">
        <v>0</v>
      </c>
      <c r="S230" s="7"/>
      <c r="T230" s="7">
        <v>0</v>
      </c>
      <c r="U230" s="7">
        <v>0</v>
      </c>
      <c r="V230" s="7" t="s">
        <v>436</v>
      </c>
      <c r="W230" s="7">
        <v>1620</v>
      </c>
      <c r="X230" s="7">
        <v>1620</v>
      </c>
    </row>
    <row r="231" spans="1:24" ht="30" x14ac:dyDescent="0.25">
      <c r="A231" s="7" t="s">
        <v>66</v>
      </c>
      <c r="B231" s="6" t="s">
        <v>437</v>
      </c>
      <c r="C231" s="7" t="s">
        <v>72</v>
      </c>
      <c r="D231" s="7">
        <v>1450</v>
      </c>
      <c r="E231" s="7">
        <v>0</v>
      </c>
      <c r="F231" s="7">
        <v>1450</v>
      </c>
      <c r="G231" s="7">
        <v>1450</v>
      </c>
      <c r="H231" s="12">
        <f t="shared" si="3"/>
        <v>0</v>
      </c>
      <c r="I231" s="7"/>
      <c r="J231" s="7">
        <v>0</v>
      </c>
      <c r="K231" s="7">
        <v>0</v>
      </c>
      <c r="L231" s="7">
        <v>0</v>
      </c>
      <c r="M231" s="7">
        <v>0</v>
      </c>
      <c r="N231" s="7"/>
      <c r="O231" s="7">
        <v>0</v>
      </c>
      <c r="P231" s="7">
        <v>0</v>
      </c>
      <c r="Q231" s="7">
        <v>0</v>
      </c>
      <c r="R231" s="7">
        <v>0</v>
      </c>
      <c r="S231" s="7"/>
      <c r="T231" s="7">
        <v>0</v>
      </c>
      <c r="U231" s="7">
        <v>0</v>
      </c>
      <c r="V231" s="7" t="s">
        <v>438</v>
      </c>
      <c r="W231" s="7">
        <v>1450</v>
      </c>
      <c r="X231" s="7">
        <v>1450</v>
      </c>
    </row>
    <row r="232" spans="1:24" ht="30" x14ac:dyDescent="0.25">
      <c r="A232" s="7" t="s">
        <v>66</v>
      </c>
      <c r="B232" s="6" t="s">
        <v>439</v>
      </c>
      <c r="C232" s="7" t="s">
        <v>72</v>
      </c>
      <c r="D232" s="7">
        <v>2250</v>
      </c>
      <c r="E232" s="7">
        <v>0</v>
      </c>
      <c r="F232" s="7">
        <v>2250</v>
      </c>
      <c r="G232" s="7">
        <v>2250</v>
      </c>
      <c r="H232" s="12">
        <f t="shared" si="3"/>
        <v>0</v>
      </c>
      <c r="I232" s="7"/>
      <c r="J232" s="7">
        <v>0</v>
      </c>
      <c r="K232" s="7">
        <v>0</v>
      </c>
      <c r="L232" s="7">
        <v>0</v>
      </c>
      <c r="M232" s="7">
        <v>0</v>
      </c>
      <c r="N232" s="7"/>
      <c r="O232" s="7">
        <v>0</v>
      </c>
      <c r="P232" s="7">
        <v>0</v>
      </c>
      <c r="Q232" s="7">
        <v>0</v>
      </c>
      <c r="R232" s="7">
        <v>0</v>
      </c>
      <c r="S232" s="7"/>
      <c r="T232" s="7">
        <v>0</v>
      </c>
      <c r="U232" s="7">
        <v>0</v>
      </c>
      <c r="V232" s="7" t="s">
        <v>440</v>
      </c>
      <c r="W232" s="7">
        <v>2250</v>
      </c>
      <c r="X232" s="7">
        <v>2250</v>
      </c>
    </row>
    <row r="233" spans="1:24" ht="30" x14ac:dyDescent="0.25">
      <c r="A233" s="7" t="s">
        <v>316</v>
      </c>
      <c r="B233" s="6" t="s">
        <v>441</v>
      </c>
      <c r="C233" s="7" t="s">
        <v>72</v>
      </c>
      <c r="D233" s="7">
        <v>4065</v>
      </c>
      <c r="E233" s="7">
        <v>0</v>
      </c>
      <c r="F233" s="7">
        <v>4065</v>
      </c>
      <c r="G233" s="7">
        <v>4065</v>
      </c>
      <c r="H233" s="12">
        <f t="shared" si="3"/>
        <v>0</v>
      </c>
      <c r="I233" s="7" t="s">
        <v>442</v>
      </c>
      <c r="J233" s="7">
        <v>4065</v>
      </c>
      <c r="K233" s="7">
        <v>0</v>
      </c>
      <c r="L233" s="7">
        <v>4065</v>
      </c>
      <c r="M233" s="7">
        <v>0</v>
      </c>
      <c r="N233" s="7"/>
      <c r="O233" s="7">
        <v>0</v>
      </c>
      <c r="P233" s="7">
        <v>0</v>
      </c>
      <c r="Q233" s="7">
        <v>0</v>
      </c>
      <c r="R233" s="7">
        <v>0</v>
      </c>
      <c r="S233" s="7"/>
      <c r="T233" s="7">
        <v>0</v>
      </c>
      <c r="U233" s="7">
        <v>0</v>
      </c>
      <c r="V233" s="7"/>
      <c r="W233" s="7">
        <v>0</v>
      </c>
      <c r="X233" s="7">
        <v>0</v>
      </c>
    </row>
    <row r="234" spans="1:24" ht="30" x14ac:dyDescent="0.25">
      <c r="A234" s="7" t="s">
        <v>316</v>
      </c>
      <c r="B234" s="6" t="s">
        <v>443</v>
      </c>
      <c r="C234" s="7" t="s">
        <v>72</v>
      </c>
      <c r="D234" s="7">
        <v>1500</v>
      </c>
      <c r="E234" s="7">
        <v>0</v>
      </c>
      <c r="F234" s="7">
        <v>1500</v>
      </c>
      <c r="G234" s="7">
        <v>1500</v>
      </c>
      <c r="H234" s="12">
        <f t="shared" si="3"/>
        <v>0</v>
      </c>
      <c r="I234" s="7" t="s">
        <v>444</v>
      </c>
      <c r="J234" s="7">
        <v>1500</v>
      </c>
      <c r="K234" s="7">
        <v>0</v>
      </c>
      <c r="L234" s="7">
        <v>1500</v>
      </c>
      <c r="M234" s="7">
        <v>0</v>
      </c>
      <c r="N234" s="7"/>
      <c r="O234" s="7">
        <v>0</v>
      </c>
      <c r="P234" s="7">
        <v>0</v>
      </c>
      <c r="Q234" s="7">
        <v>0</v>
      </c>
      <c r="R234" s="7">
        <v>0</v>
      </c>
      <c r="S234" s="7"/>
      <c r="T234" s="7">
        <v>0</v>
      </c>
      <c r="U234" s="7">
        <v>0</v>
      </c>
      <c r="V234" s="7"/>
      <c r="W234" s="7">
        <v>0</v>
      </c>
      <c r="X234" s="7">
        <v>0</v>
      </c>
    </row>
    <row r="235" spans="1:24" ht="45" x14ac:dyDescent="0.25">
      <c r="A235" s="7" t="s">
        <v>316</v>
      </c>
      <c r="B235" s="6" t="s">
        <v>445</v>
      </c>
      <c r="C235" s="7" t="s">
        <v>72</v>
      </c>
      <c r="D235" s="7">
        <v>1200</v>
      </c>
      <c r="E235" s="7">
        <v>0</v>
      </c>
      <c r="F235" s="7">
        <v>1200</v>
      </c>
      <c r="G235" s="7">
        <v>1200</v>
      </c>
      <c r="H235" s="12">
        <f t="shared" si="3"/>
        <v>0</v>
      </c>
      <c r="I235" s="7" t="s">
        <v>446</v>
      </c>
      <c r="J235" s="7">
        <v>1200</v>
      </c>
      <c r="K235" s="7">
        <v>0</v>
      </c>
      <c r="L235" s="7">
        <v>1200</v>
      </c>
      <c r="M235" s="7">
        <v>0</v>
      </c>
      <c r="N235" s="7"/>
      <c r="O235" s="7">
        <v>0</v>
      </c>
      <c r="P235" s="7">
        <v>0</v>
      </c>
      <c r="Q235" s="7">
        <v>0</v>
      </c>
      <c r="R235" s="7">
        <v>0</v>
      </c>
      <c r="S235" s="7"/>
      <c r="T235" s="7">
        <v>0</v>
      </c>
      <c r="U235" s="7">
        <v>0</v>
      </c>
      <c r="V235" s="7"/>
      <c r="W235" s="7">
        <v>0</v>
      </c>
      <c r="X235" s="7">
        <v>0</v>
      </c>
    </row>
    <row r="236" spans="1:24" ht="45" x14ac:dyDescent="0.25">
      <c r="A236" s="7" t="s">
        <v>316</v>
      </c>
      <c r="B236" s="6" t="s">
        <v>447</v>
      </c>
      <c r="C236" s="7" t="s">
        <v>72</v>
      </c>
      <c r="D236" s="7">
        <v>2800</v>
      </c>
      <c r="E236" s="7">
        <v>0</v>
      </c>
      <c r="F236" s="7">
        <v>2800</v>
      </c>
      <c r="G236" s="7">
        <v>2800</v>
      </c>
      <c r="H236" s="12">
        <f t="shared" si="3"/>
        <v>0</v>
      </c>
      <c r="I236" s="7" t="s">
        <v>448</v>
      </c>
      <c r="J236" s="7">
        <v>2800</v>
      </c>
      <c r="K236" s="7">
        <v>0</v>
      </c>
      <c r="L236" s="7">
        <v>2800</v>
      </c>
      <c r="M236" s="7">
        <v>0</v>
      </c>
      <c r="N236" s="7"/>
      <c r="O236" s="7">
        <v>0</v>
      </c>
      <c r="P236" s="7">
        <v>0</v>
      </c>
      <c r="Q236" s="7">
        <v>0</v>
      </c>
      <c r="R236" s="7">
        <v>0</v>
      </c>
      <c r="S236" s="7"/>
      <c r="T236" s="7">
        <v>0</v>
      </c>
      <c r="U236" s="7">
        <v>0</v>
      </c>
      <c r="V236" s="7"/>
      <c r="W236" s="7">
        <v>0</v>
      </c>
      <c r="X236" s="7">
        <v>0</v>
      </c>
    </row>
    <row r="237" spans="1:24" ht="30" x14ac:dyDescent="0.25">
      <c r="A237" s="7" t="s">
        <v>66</v>
      </c>
      <c r="B237" s="6" t="s">
        <v>449</v>
      </c>
      <c r="C237" s="7" t="s">
        <v>72</v>
      </c>
      <c r="D237" s="7">
        <v>2004</v>
      </c>
      <c r="E237" s="7">
        <v>0</v>
      </c>
      <c r="F237" s="7">
        <v>2004</v>
      </c>
      <c r="G237" s="7">
        <v>2004</v>
      </c>
      <c r="H237" s="12">
        <f t="shared" si="3"/>
        <v>0</v>
      </c>
      <c r="I237" s="7" t="s">
        <v>450</v>
      </c>
      <c r="J237" s="7">
        <v>2004</v>
      </c>
      <c r="K237" s="7">
        <v>0</v>
      </c>
      <c r="L237" s="7">
        <v>2004</v>
      </c>
      <c r="M237" s="7">
        <v>0</v>
      </c>
      <c r="N237" s="7"/>
      <c r="O237" s="7">
        <v>0</v>
      </c>
      <c r="P237" s="7">
        <v>0</v>
      </c>
      <c r="Q237" s="7">
        <v>0</v>
      </c>
      <c r="R237" s="7">
        <v>0</v>
      </c>
      <c r="S237" s="7"/>
      <c r="T237" s="7">
        <v>0</v>
      </c>
      <c r="U237" s="7">
        <v>0</v>
      </c>
      <c r="V237" s="7"/>
      <c r="W237" s="7">
        <v>0</v>
      </c>
      <c r="X237" s="7">
        <v>0</v>
      </c>
    </row>
    <row r="238" spans="1:24" ht="30" x14ac:dyDescent="0.25">
      <c r="A238" s="7" t="s">
        <v>316</v>
      </c>
      <c r="B238" s="6" t="s">
        <v>451</v>
      </c>
      <c r="C238" s="7" t="s">
        <v>72</v>
      </c>
      <c r="D238" s="7">
        <v>6300</v>
      </c>
      <c r="E238" s="7">
        <v>0</v>
      </c>
      <c r="F238" s="7">
        <v>6300</v>
      </c>
      <c r="G238" s="7">
        <v>6300</v>
      </c>
      <c r="H238" s="12">
        <f t="shared" si="3"/>
        <v>0</v>
      </c>
      <c r="I238" s="7" t="s">
        <v>452</v>
      </c>
      <c r="J238" s="7">
        <v>6300</v>
      </c>
      <c r="K238" s="7">
        <v>0</v>
      </c>
      <c r="L238" s="7">
        <v>6300</v>
      </c>
      <c r="M238" s="7">
        <v>0</v>
      </c>
      <c r="N238" s="7"/>
      <c r="O238" s="7">
        <v>0</v>
      </c>
      <c r="P238" s="7">
        <v>0</v>
      </c>
      <c r="Q238" s="7">
        <v>0</v>
      </c>
      <c r="R238" s="7">
        <v>0</v>
      </c>
      <c r="S238" s="7"/>
      <c r="T238" s="7">
        <v>0</v>
      </c>
      <c r="U238" s="7">
        <v>0</v>
      </c>
      <c r="V238" s="7"/>
      <c r="W238" s="7">
        <v>0</v>
      </c>
      <c r="X238" s="7">
        <v>0</v>
      </c>
    </row>
    <row r="239" spans="1:24" x14ac:dyDescent="0.25">
      <c r="A239" s="2" t="s">
        <v>453</v>
      </c>
      <c r="B239" s="2" t="s">
        <v>454</v>
      </c>
      <c r="C239" s="2"/>
      <c r="D239" s="2">
        <v>14801</v>
      </c>
      <c r="E239" s="2">
        <v>0</v>
      </c>
      <c r="F239" s="2">
        <v>14801</v>
      </c>
      <c r="G239" s="2">
        <v>13440</v>
      </c>
      <c r="H239" s="12">
        <f t="shared" si="3"/>
        <v>1361</v>
      </c>
      <c r="I239" s="2"/>
      <c r="J239" s="2">
        <v>14801</v>
      </c>
      <c r="K239" s="2">
        <v>0</v>
      </c>
      <c r="L239" s="2">
        <v>13440</v>
      </c>
      <c r="M239" s="2">
        <v>0</v>
      </c>
      <c r="N239" s="2"/>
      <c r="O239" s="2">
        <v>0</v>
      </c>
      <c r="P239" s="2">
        <v>0</v>
      </c>
      <c r="Q239" s="2">
        <v>0</v>
      </c>
      <c r="R239" s="2">
        <v>0</v>
      </c>
      <c r="S239" s="2"/>
      <c r="T239" s="2">
        <v>0</v>
      </c>
      <c r="U239" s="2">
        <v>0</v>
      </c>
      <c r="V239" s="2"/>
      <c r="W239" s="2">
        <v>0</v>
      </c>
      <c r="X239" s="2">
        <v>0</v>
      </c>
    </row>
    <row r="240" spans="1:24" ht="30" x14ac:dyDescent="0.25">
      <c r="A240" s="7" t="s">
        <v>316</v>
      </c>
      <c r="B240" s="6" t="s">
        <v>455</v>
      </c>
      <c r="C240" s="7" t="s">
        <v>72</v>
      </c>
      <c r="D240" s="7">
        <v>14801</v>
      </c>
      <c r="E240" s="7">
        <v>0</v>
      </c>
      <c r="F240" s="7">
        <v>14801</v>
      </c>
      <c r="G240" s="7">
        <v>13440</v>
      </c>
      <c r="H240" s="12">
        <f t="shared" si="3"/>
        <v>1361</v>
      </c>
      <c r="I240" s="7" t="s">
        <v>456</v>
      </c>
      <c r="J240" s="7">
        <v>14801</v>
      </c>
      <c r="K240" s="7">
        <v>0</v>
      </c>
      <c r="L240" s="7">
        <v>13440</v>
      </c>
      <c r="M240" s="7">
        <v>0</v>
      </c>
      <c r="N240" s="7"/>
      <c r="O240" s="7">
        <v>0</v>
      </c>
      <c r="P240" s="7">
        <v>0</v>
      </c>
      <c r="Q240" s="7">
        <v>0</v>
      </c>
      <c r="R240" s="7">
        <v>0</v>
      </c>
      <c r="S240" s="7"/>
      <c r="T240" s="7">
        <v>0</v>
      </c>
      <c r="U240" s="7">
        <v>0</v>
      </c>
      <c r="V240" s="7"/>
      <c r="W240" s="7">
        <v>0</v>
      </c>
      <c r="X240" s="7">
        <v>0</v>
      </c>
    </row>
    <row r="241" spans="1:24" x14ac:dyDescent="0.25">
      <c r="A241" s="3" t="s">
        <v>74</v>
      </c>
      <c r="B241" s="3" t="s">
        <v>75</v>
      </c>
      <c r="C241" s="3"/>
      <c r="D241" s="3">
        <v>72704</v>
      </c>
      <c r="E241" s="3">
        <v>22950</v>
      </c>
      <c r="F241" s="3">
        <v>49754</v>
      </c>
      <c r="G241" s="3">
        <v>48173</v>
      </c>
      <c r="H241" s="12">
        <f t="shared" si="3"/>
        <v>1581</v>
      </c>
      <c r="I241" s="3"/>
      <c r="J241" s="3">
        <v>8760</v>
      </c>
      <c r="K241" s="3">
        <v>0</v>
      </c>
      <c r="L241" s="3">
        <v>8709</v>
      </c>
      <c r="M241" s="3">
        <v>0</v>
      </c>
      <c r="N241" s="3"/>
      <c r="O241" s="3">
        <v>40000</v>
      </c>
      <c r="P241" s="3">
        <v>39464</v>
      </c>
      <c r="Q241" s="3">
        <v>994</v>
      </c>
      <c r="R241" s="3">
        <v>0</v>
      </c>
      <c r="S241" s="3"/>
      <c r="T241" s="3">
        <v>0</v>
      </c>
      <c r="U241" s="3">
        <v>0</v>
      </c>
      <c r="V241" s="3"/>
      <c r="W241" s="3">
        <v>0</v>
      </c>
      <c r="X241" s="3">
        <v>0</v>
      </c>
    </row>
    <row r="242" spans="1:24" ht="30" x14ac:dyDescent="0.25">
      <c r="A242" s="2" t="s">
        <v>255</v>
      </c>
      <c r="B242" s="2" t="s">
        <v>256</v>
      </c>
      <c r="C242" s="2"/>
      <c r="D242" s="2">
        <v>1200</v>
      </c>
      <c r="E242" s="2">
        <v>0</v>
      </c>
      <c r="F242" s="2">
        <v>1200</v>
      </c>
      <c r="G242" s="2">
        <v>1149</v>
      </c>
      <c r="H242" s="12">
        <f t="shared" si="3"/>
        <v>51</v>
      </c>
      <c r="I242" s="2"/>
      <c r="J242" s="2">
        <v>1200</v>
      </c>
      <c r="K242" s="2">
        <v>0</v>
      </c>
      <c r="L242" s="2">
        <v>1149</v>
      </c>
      <c r="M242" s="2">
        <v>0</v>
      </c>
      <c r="N242" s="2"/>
      <c r="O242" s="2">
        <v>0</v>
      </c>
      <c r="P242" s="2">
        <v>0</v>
      </c>
      <c r="Q242" s="2">
        <v>0</v>
      </c>
      <c r="R242" s="2">
        <v>0</v>
      </c>
      <c r="S242" s="2"/>
      <c r="T242" s="2">
        <v>0</v>
      </c>
      <c r="U242" s="2">
        <v>0</v>
      </c>
      <c r="V242" s="2"/>
      <c r="W242" s="2">
        <v>0</v>
      </c>
      <c r="X242" s="2">
        <v>0</v>
      </c>
    </row>
    <row r="243" spans="1:24" ht="30" x14ac:dyDescent="0.25">
      <c r="A243" s="7" t="s">
        <v>457</v>
      </c>
      <c r="B243" s="6" t="s">
        <v>458</v>
      </c>
      <c r="C243" s="7" t="s">
        <v>72</v>
      </c>
      <c r="D243" s="7">
        <v>1200</v>
      </c>
      <c r="E243" s="7">
        <v>0</v>
      </c>
      <c r="F243" s="7">
        <v>1200</v>
      </c>
      <c r="G243" s="7">
        <v>1149</v>
      </c>
      <c r="H243" s="12">
        <f t="shared" si="3"/>
        <v>51</v>
      </c>
      <c r="I243" s="7" t="s">
        <v>459</v>
      </c>
      <c r="J243" s="7">
        <v>1200</v>
      </c>
      <c r="K243" s="7">
        <v>0</v>
      </c>
      <c r="L243" s="7">
        <v>1149</v>
      </c>
      <c r="M243" s="7">
        <v>0</v>
      </c>
      <c r="N243" s="7"/>
      <c r="O243" s="7">
        <v>0</v>
      </c>
      <c r="P243" s="7">
        <v>0</v>
      </c>
      <c r="Q243" s="7">
        <v>0</v>
      </c>
      <c r="R243" s="7">
        <v>0</v>
      </c>
      <c r="S243" s="7"/>
      <c r="T243" s="7">
        <v>0</v>
      </c>
      <c r="U243" s="7">
        <v>0</v>
      </c>
      <c r="V243" s="7"/>
      <c r="W243" s="7">
        <v>0</v>
      </c>
      <c r="X243" s="7">
        <v>0</v>
      </c>
    </row>
    <row r="244" spans="1:24" x14ac:dyDescent="0.25">
      <c r="A244" s="2" t="s">
        <v>378</v>
      </c>
      <c r="B244" s="2" t="s">
        <v>379</v>
      </c>
      <c r="C244" s="2"/>
      <c r="D244" s="2">
        <v>63944</v>
      </c>
      <c r="E244" s="2">
        <v>22950</v>
      </c>
      <c r="F244" s="2">
        <v>40994</v>
      </c>
      <c r="G244" s="2">
        <v>39464</v>
      </c>
      <c r="H244" s="12">
        <f t="shared" si="3"/>
        <v>1530</v>
      </c>
      <c r="I244" s="2"/>
      <c r="J244" s="2">
        <v>0</v>
      </c>
      <c r="K244" s="2">
        <v>0</v>
      </c>
      <c r="L244" s="2">
        <v>0</v>
      </c>
      <c r="M244" s="2">
        <v>0</v>
      </c>
      <c r="N244" s="2"/>
      <c r="O244" s="2">
        <v>40000</v>
      </c>
      <c r="P244" s="2">
        <v>39464</v>
      </c>
      <c r="Q244" s="2">
        <v>994</v>
      </c>
      <c r="R244" s="2">
        <v>0</v>
      </c>
      <c r="S244" s="2"/>
      <c r="T244" s="2">
        <v>0</v>
      </c>
      <c r="U244" s="2">
        <v>0</v>
      </c>
      <c r="V244" s="2"/>
      <c r="W244" s="2">
        <v>0</v>
      </c>
      <c r="X244" s="2">
        <v>0</v>
      </c>
    </row>
    <row r="245" spans="1:24" x14ac:dyDescent="0.25">
      <c r="A245" s="4"/>
      <c r="B245" s="4" t="s">
        <v>380</v>
      </c>
      <c r="C245" s="4"/>
      <c r="D245" s="4">
        <v>63944</v>
      </c>
      <c r="E245" s="4">
        <v>22950</v>
      </c>
      <c r="F245" s="4">
        <v>40994</v>
      </c>
      <c r="G245" s="4">
        <v>39464</v>
      </c>
      <c r="H245" s="12">
        <f t="shared" si="3"/>
        <v>1530</v>
      </c>
      <c r="I245" s="4"/>
      <c r="J245" s="4">
        <v>0</v>
      </c>
      <c r="K245" s="4">
        <v>0</v>
      </c>
      <c r="L245" s="4">
        <v>0</v>
      </c>
      <c r="M245" s="4">
        <v>0</v>
      </c>
      <c r="N245" s="4"/>
      <c r="O245" s="4">
        <v>40000</v>
      </c>
      <c r="P245" s="4">
        <v>39464</v>
      </c>
      <c r="Q245" s="4">
        <v>994</v>
      </c>
      <c r="R245" s="4">
        <v>0</v>
      </c>
      <c r="S245" s="4"/>
      <c r="T245" s="4">
        <v>0</v>
      </c>
      <c r="U245" s="4">
        <v>0</v>
      </c>
      <c r="V245" s="4"/>
      <c r="W245" s="4">
        <v>0</v>
      </c>
      <c r="X245" s="4">
        <v>0</v>
      </c>
    </row>
    <row r="246" spans="1:24" ht="30" x14ac:dyDescent="0.25">
      <c r="A246" s="7" t="s">
        <v>460</v>
      </c>
      <c r="B246" s="6" t="s">
        <v>461</v>
      </c>
      <c r="C246" s="7" t="s">
        <v>116</v>
      </c>
      <c r="D246" s="7">
        <v>63944</v>
      </c>
      <c r="E246" s="7">
        <v>22950</v>
      </c>
      <c r="F246" s="7">
        <v>40994</v>
      </c>
      <c r="G246" s="7">
        <v>39464</v>
      </c>
      <c r="H246" s="12">
        <f t="shared" si="3"/>
        <v>1530</v>
      </c>
      <c r="I246" s="7"/>
      <c r="J246" s="7">
        <v>0</v>
      </c>
      <c r="K246" s="7">
        <v>0</v>
      </c>
      <c r="L246" s="7">
        <v>0</v>
      </c>
      <c r="M246" s="7">
        <v>0</v>
      </c>
      <c r="N246" s="7" t="s">
        <v>462</v>
      </c>
      <c r="O246" s="7">
        <v>40000</v>
      </c>
      <c r="P246" s="7">
        <v>39464</v>
      </c>
      <c r="Q246" s="7">
        <v>994</v>
      </c>
      <c r="R246" s="7">
        <v>0</v>
      </c>
      <c r="S246" s="7"/>
      <c r="T246" s="7">
        <v>0</v>
      </c>
      <c r="U246" s="7">
        <v>0</v>
      </c>
      <c r="V246" s="7"/>
      <c r="W246" s="7">
        <v>0</v>
      </c>
      <c r="X246" s="7">
        <v>0</v>
      </c>
    </row>
    <row r="247" spans="1:24" ht="30" x14ac:dyDescent="0.25">
      <c r="A247" s="2" t="s">
        <v>427</v>
      </c>
      <c r="B247" s="2" t="s">
        <v>428</v>
      </c>
      <c r="C247" s="2"/>
      <c r="D247" s="2">
        <v>7560</v>
      </c>
      <c r="E247" s="2">
        <v>0</v>
      </c>
      <c r="F247" s="2">
        <v>7560</v>
      </c>
      <c r="G247" s="2">
        <v>7560</v>
      </c>
      <c r="H247" s="12">
        <f t="shared" si="3"/>
        <v>0</v>
      </c>
      <c r="I247" s="2"/>
      <c r="J247" s="2">
        <v>7560</v>
      </c>
      <c r="K247" s="2">
        <v>0</v>
      </c>
      <c r="L247" s="2">
        <v>7560</v>
      </c>
      <c r="M247" s="2">
        <v>0</v>
      </c>
      <c r="N247" s="2"/>
      <c r="O247" s="2">
        <v>0</v>
      </c>
      <c r="P247" s="2">
        <v>0</v>
      </c>
      <c r="Q247" s="2">
        <v>0</v>
      </c>
      <c r="R247" s="2">
        <v>0</v>
      </c>
      <c r="S247" s="2"/>
      <c r="T247" s="2">
        <v>0</v>
      </c>
      <c r="U247" s="2">
        <v>0</v>
      </c>
      <c r="V247" s="2"/>
      <c r="W247" s="2">
        <v>0</v>
      </c>
      <c r="X247" s="2">
        <v>0</v>
      </c>
    </row>
    <row r="248" spans="1:24" ht="30" x14ac:dyDescent="0.25">
      <c r="A248" s="7" t="s">
        <v>457</v>
      </c>
      <c r="B248" s="6" t="s">
        <v>463</v>
      </c>
      <c r="C248" s="7" t="s">
        <v>72</v>
      </c>
      <c r="D248" s="7">
        <v>7560</v>
      </c>
      <c r="E248" s="7">
        <v>0</v>
      </c>
      <c r="F248" s="7">
        <v>7560</v>
      </c>
      <c r="G248" s="7">
        <v>7560</v>
      </c>
      <c r="H248" s="12">
        <f t="shared" si="3"/>
        <v>0</v>
      </c>
      <c r="I248" s="7" t="s">
        <v>464</v>
      </c>
      <c r="J248" s="7">
        <v>7560</v>
      </c>
      <c r="K248" s="7">
        <v>0</v>
      </c>
      <c r="L248" s="7">
        <v>7560</v>
      </c>
      <c r="M248" s="7">
        <v>0</v>
      </c>
      <c r="N248" s="7"/>
      <c r="O248" s="7">
        <v>0</v>
      </c>
      <c r="P248" s="7">
        <v>0</v>
      </c>
      <c r="Q248" s="7">
        <v>0</v>
      </c>
      <c r="R248" s="7">
        <v>0</v>
      </c>
      <c r="S248" s="7"/>
      <c r="T248" s="7">
        <v>0</v>
      </c>
      <c r="U248" s="7">
        <v>0</v>
      </c>
      <c r="V248" s="7"/>
      <c r="W248" s="7">
        <v>0</v>
      </c>
      <c r="X248" s="7">
        <v>0</v>
      </c>
    </row>
    <row r="249" spans="1:24" ht="30" x14ac:dyDescent="0.25">
      <c r="A249" s="3" t="s">
        <v>79</v>
      </c>
      <c r="B249" s="3" t="s">
        <v>80</v>
      </c>
      <c r="C249" s="3"/>
      <c r="D249" s="3">
        <v>84000</v>
      </c>
      <c r="E249" s="3">
        <v>0</v>
      </c>
      <c r="F249" s="3">
        <v>84000</v>
      </c>
      <c r="G249" s="3">
        <v>80894</v>
      </c>
      <c r="H249" s="12">
        <f t="shared" si="3"/>
        <v>3106</v>
      </c>
      <c r="I249" s="3"/>
      <c r="J249" s="3">
        <v>0</v>
      </c>
      <c r="K249" s="3">
        <v>0</v>
      </c>
      <c r="L249" s="3">
        <v>0</v>
      </c>
      <c r="M249" s="3">
        <v>0</v>
      </c>
      <c r="N249" s="3"/>
      <c r="O249" s="3">
        <v>77000</v>
      </c>
      <c r="P249" s="3">
        <v>76980</v>
      </c>
      <c r="Q249" s="3">
        <v>7000</v>
      </c>
      <c r="R249" s="3">
        <v>3914</v>
      </c>
      <c r="S249" s="3"/>
      <c r="T249" s="3">
        <v>0</v>
      </c>
      <c r="U249" s="3">
        <v>0</v>
      </c>
      <c r="V249" s="3"/>
      <c r="W249" s="3">
        <v>0</v>
      </c>
      <c r="X249" s="3">
        <v>0</v>
      </c>
    </row>
    <row r="250" spans="1:24" ht="45" x14ac:dyDescent="0.25">
      <c r="A250" s="2" t="s">
        <v>261</v>
      </c>
      <c r="B250" s="2" t="s">
        <v>262</v>
      </c>
      <c r="C250" s="2"/>
      <c r="D250" s="2">
        <v>7000</v>
      </c>
      <c r="E250" s="2">
        <v>0</v>
      </c>
      <c r="F250" s="2">
        <v>7000</v>
      </c>
      <c r="G250" s="2">
        <v>3914</v>
      </c>
      <c r="H250" s="12">
        <f t="shared" si="3"/>
        <v>3086</v>
      </c>
      <c r="I250" s="2"/>
      <c r="J250" s="2">
        <v>0</v>
      </c>
      <c r="K250" s="2">
        <v>0</v>
      </c>
      <c r="L250" s="2">
        <v>0</v>
      </c>
      <c r="M250" s="2">
        <v>0</v>
      </c>
      <c r="N250" s="2"/>
      <c r="O250" s="2">
        <v>0</v>
      </c>
      <c r="P250" s="2">
        <v>0</v>
      </c>
      <c r="Q250" s="2">
        <v>7000</v>
      </c>
      <c r="R250" s="2">
        <v>3914</v>
      </c>
      <c r="S250" s="2"/>
      <c r="T250" s="2">
        <v>0</v>
      </c>
      <c r="U250" s="2">
        <v>0</v>
      </c>
      <c r="V250" s="2"/>
      <c r="W250" s="2">
        <v>0</v>
      </c>
      <c r="X250" s="2">
        <v>0</v>
      </c>
    </row>
    <row r="251" spans="1:24" ht="30" x14ac:dyDescent="0.25">
      <c r="A251" s="7" t="s">
        <v>465</v>
      </c>
      <c r="B251" s="6" t="s">
        <v>466</v>
      </c>
      <c r="C251" s="7" t="s">
        <v>72</v>
      </c>
      <c r="D251" s="7">
        <v>4000</v>
      </c>
      <c r="E251" s="7">
        <v>0</v>
      </c>
      <c r="F251" s="7">
        <v>4000</v>
      </c>
      <c r="G251" s="7">
        <v>3914</v>
      </c>
      <c r="H251" s="12">
        <f t="shared" si="3"/>
        <v>86</v>
      </c>
      <c r="I251" s="7"/>
      <c r="J251" s="7">
        <v>0</v>
      </c>
      <c r="K251" s="7">
        <v>0</v>
      </c>
      <c r="L251" s="7">
        <v>0</v>
      </c>
      <c r="M251" s="7">
        <v>0</v>
      </c>
      <c r="N251" s="7"/>
      <c r="O251" s="7">
        <v>0</v>
      </c>
      <c r="P251" s="7">
        <v>0</v>
      </c>
      <c r="Q251" s="7">
        <v>4000</v>
      </c>
      <c r="R251" s="7">
        <v>3914</v>
      </c>
      <c r="S251" s="7"/>
      <c r="T251" s="7">
        <v>0</v>
      </c>
      <c r="U251" s="7">
        <v>0</v>
      </c>
      <c r="V251" s="7"/>
      <c r="W251" s="7">
        <v>0</v>
      </c>
      <c r="X251" s="7">
        <v>0</v>
      </c>
    </row>
    <row r="252" spans="1:24" ht="30" x14ac:dyDescent="0.25">
      <c r="A252" s="7" t="s">
        <v>467</v>
      </c>
      <c r="B252" s="6" t="s">
        <v>468</v>
      </c>
      <c r="C252" s="7" t="s">
        <v>72</v>
      </c>
      <c r="D252" s="7">
        <v>3000</v>
      </c>
      <c r="E252" s="7">
        <v>0</v>
      </c>
      <c r="F252" s="7">
        <v>3000</v>
      </c>
      <c r="G252" s="7">
        <v>0</v>
      </c>
      <c r="H252" s="12">
        <f t="shared" si="3"/>
        <v>3000</v>
      </c>
      <c r="I252" s="7"/>
      <c r="J252" s="7">
        <v>0</v>
      </c>
      <c r="K252" s="7">
        <v>0</v>
      </c>
      <c r="L252" s="7">
        <v>0</v>
      </c>
      <c r="M252" s="7">
        <v>0</v>
      </c>
      <c r="N252" s="7"/>
      <c r="O252" s="7">
        <v>0</v>
      </c>
      <c r="P252" s="7">
        <v>0</v>
      </c>
      <c r="Q252" s="7">
        <v>3000</v>
      </c>
      <c r="R252" s="7">
        <v>0</v>
      </c>
      <c r="S252" s="7"/>
      <c r="T252" s="7">
        <v>0</v>
      </c>
      <c r="U252" s="7">
        <v>0</v>
      </c>
      <c r="V252" s="7"/>
      <c r="W252" s="7">
        <v>0</v>
      </c>
      <c r="X252" s="7">
        <v>0</v>
      </c>
    </row>
    <row r="253" spans="1:24" ht="30" x14ac:dyDescent="0.25">
      <c r="A253" s="2" t="s">
        <v>469</v>
      </c>
      <c r="B253" s="2" t="s">
        <v>470</v>
      </c>
      <c r="C253" s="2"/>
      <c r="D253" s="2">
        <v>77000</v>
      </c>
      <c r="E253" s="2">
        <v>0</v>
      </c>
      <c r="F253" s="2">
        <v>77000</v>
      </c>
      <c r="G253" s="2">
        <v>76980</v>
      </c>
      <c r="H253" s="12">
        <f t="shared" si="3"/>
        <v>20</v>
      </c>
      <c r="I253" s="2"/>
      <c r="J253" s="2">
        <v>0</v>
      </c>
      <c r="K253" s="2">
        <v>0</v>
      </c>
      <c r="L253" s="2">
        <v>0</v>
      </c>
      <c r="M253" s="2">
        <v>0</v>
      </c>
      <c r="N253" s="2"/>
      <c r="O253" s="2">
        <v>77000</v>
      </c>
      <c r="P253" s="2">
        <v>76980</v>
      </c>
      <c r="Q253" s="2">
        <v>0</v>
      </c>
      <c r="R253" s="2">
        <v>0</v>
      </c>
      <c r="S253" s="2"/>
      <c r="T253" s="2">
        <v>0</v>
      </c>
      <c r="U253" s="2">
        <v>0</v>
      </c>
      <c r="V253" s="2"/>
      <c r="W253" s="2">
        <v>0</v>
      </c>
      <c r="X253" s="2">
        <v>0</v>
      </c>
    </row>
    <row r="254" spans="1:24" ht="30" x14ac:dyDescent="0.25">
      <c r="A254" s="7" t="s">
        <v>471</v>
      </c>
      <c r="B254" s="6" t="s">
        <v>472</v>
      </c>
      <c r="C254" s="7" t="s">
        <v>62</v>
      </c>
      <c r="D254" s="7">
        <v>77000</v>
      </c>
      <c r="E254" s="7">
        <v>0</v>
      </c>
      <c r="F254" s="7">
        <v>77000</v>
      </c>
      <c r="G254" s="7">
        <v>76980</v>
      </c>
      <c r="H254" s="12">
        <f t="shared" si="3"/>
        <v>20</v>
      </c>
      <c r="I254" s="7"/>
      <c r="J254" s="7">
        <v>0</v>
      </c>
      <c r="K254" s="7">
        <v>0</v>
      </c>
      <c r="L254" s="7">
        <v>0</v>
      </c>
      <c r="M254" s="7">
        <v>0</v>
      </c>
      <c r="N254" s="7" t="s">
        <v>473</v>
      </c>
      <c r="O254" s="7">
        <v>77000</v>
      </c>
      <c r="P254" s="7">
        <v>76980</v>
      </c>
      <c r="Q254" s="7">
        <v>0</v>
      </c>
      <c r="R254" s="7">
        <v>0</v>
      </c>
      <c r="S254" s="7"/>
      <c r="T254" s="7">
        <v>0</v>
      </c>
      <c r="U254" s="7">
        <v>0</v>
      </c>
      <c r="V254" s="7"/>
      <c r="W254" s="7">
        <v>0</v>
      </c>
      <c r="X254" s="7">
        <v>0</v>
      </c>
    </row>
    <row r="255" spans="1:24" ht="60" x14ac:dyDescent="0.25">
      <c r="A255" s="3" t="s">
        <v>85</v>
      </c>
      <c r="B255" s="3" t="s">
        <v>86</v>
      </c>
      <c r="C255" s="3"/>
      <c r="D255" s="3">
        <v>1183900</v>
      </c>
      <c r="E255" s="3">
        <v>60000</v>
      </c>
      <c r="F255" s="3">
        <v>1123900</v>
      </c>
      <c r="G255" s="3">
        <v>621551</v>
      </c>
      <c r="H255" s="12">
        <f t="shared" si="3"/>
        <v>502349</v>
      </c>
      <c r="I255" s="3"/>
      <c r="J255" s="3">
        <v>49000</v>
      </c>
      <c r="K255" s="3">
        <v>49000</v>
      </c>
      <c r="L255" s="3">
        <v>33296</v>
      </c>
      <c r="M255" s="3">
        <v>33296</v>
      </c>
      <c r="N255" s="3"/>
      <c r="O255" s="3">
        <v>0</v>
      </c>
      <c r="P255" s="3">
        <v>0</v>
      </c>
      <c r="Q255" s="3">
        <v>630700</v>
      </c>
      <c r="R255" s="3">
        <v>536044</v>
      </c>
      <c r="S255" s="3"/>
      <c r="T255" s="3">
        <v>444200</v>
      </c>
      <c r="U255" s="3">
        <v>52211</v>
      </c>
      <c r="V255" s="3"/>
      <c r="W255" s="3">
        <v>0</v>
      </c>
      <c r="X255" s="3">
        <v>0</v>
      </c>
    </row>
    <row r="256" spans="1:24" ht="45" x14ac:dyDescent="0.25">
      <c r="A256" s="2" t="s">
        <v>261</v>
      </c>
      <c r="B256" s="2" t="s">
        <v>262</v>
      </c>
      <c r="C256" s="2"/>
      <c r="D256" s="2">
        <v>809200</v>
      </c>
      <c r="E256" s="2">
        <v>60000</v>
      </c>
      <c r="F256" s="2">
        <v>749200</v>
      </c>
      <c r="G256" s="2">
        <v>548651</v>
      </c>
      <c r="H256" s="12">
        <f t="shared" si="3"/>
        <v>200549</v>
      </c>
      <c r="I256" s="2"/>
      <c r="J256" s="2">
        <v>37000</v>
      </c>
      <c r="K256" s="2">
        <v>37000</v>
      </c>
      <c r="L256" s="2">
        <v>22496</v>
      </c>
      <c r="M256" s="2">
        <v>22496</v>
      </c>
      <c r="N256" s="2"/>
      <c r="O256" s="2">
        <v>0</v>
      </c>
      <c r="P256" s="2">
        <v>0</v>
      </c>
      <c r="Q256" s="2">
        <v>601000</v>
      </c>
      <c r="R256" s="2">
        <v>506344</v>
      </c>
      <c r="S256" s="2"/>
      <c r="T256" s="2">
        <v>111200</v>
      </c>
      <c r="U256" s="2">
        <v>19811</v>
      </c>
      <c r="V256" s="2"/>
      <c r="W256" s="2">
        <v>0</v>
      </c>
      <c r="X256" s="2">
        <v>0</v>
      </c>
    </row>
    <row r="257" spans="1:24" x14ac:dyDescent="0.25">
      <c r="A257" s="7" t="s">
        <v>87</v>
      </c>
      <c r="B257" s="6" t="s">
        <v>474</v>
      </c>
      <c r="C257" s="7" t="s">
        <v>116</v>
      </c>
      <c r="D257" s="7">
        <v>5500</v>
      </c>
      <c r="E257" s="7">
        <v>0</v>
      </c>
      <c r="F257" s="7">
        <v>5500</v>
      </c>
      <c r="G257" s="7">
        <v>5500</v>
      </c>
      <c r="H257" s="12">
        <f t="shared" si="3"/>
        <v>0</v>
      </c>
      <c r="I257" s="7"/>
      <c r="J257" s="7">
        <v>0</v>
      </c>
      <c r="K257" s="7">
        <v>0</v>
      </c>
      <c r="L257" s="7">
        <v>0</v>
      </c>
      <c r="M257" s="7">
        <v>0</v>
      </c>
      <c r="N257" s="7"/>
      <c r="O257" s="7">
        <v>0</v>
      </c>
      <c r="P257" s="7">
        <v>0</v>
      </c>
      <c r="Q257" s="7">
        <v>5500</v>
      </c>
      <c r="R257" s="7">
        <v>5500</v>
      </c>
      <c r="S257" s="7"/>
      <c r="T257" s="7">
        <v>0</v>
      </c>
      <c r="U257" s="7">
        <v>0</v>
      </c>
      <c r="V257" s="7"/>
      <c r="W257" s="7">
        <v>0</v>
      </c>
      <c r="X257" s="7">
        <v>0</v>
      </c>
    </row>
    <row r="258" spans="1:24" ht="60" x14ac:dyDescent="0.25">
      <c r="A258" s="7" t="s">
        <v>475</v>
      </c>
      <c r="B258" s="6" t="s">
        <v>476</v>
      </c>
      <c r="C258" s="7" t="s">
        <v>62</v>
      </c>
      <c r="D258" s="7">
        <v>126000</v>
      </c>
      <c r="E258" s="7">
        <v>60000</v>
      </c>
      <c r="F258" s="7">
        <v>66000</v>
      </c>
      <c r="G258" s="7">
        <v>60000</v>
      </c>
      <c r="H258" s="12">
        <f t="shared" si="3"/>
        <v>6000</v>
      </c>
      <c r="I258" s="7"/>
      <c r="J258" s="7">
        <v>0</v>
      </c>
      <c r="K258" s="7">
        <v>0</v>
      </c>
      <c r="L258" s="7">
        <v>0</v>
      </c>
      <c r="M258" s="7">
        <v>0</v>
      </c>
      <c r="N258" s="7"/>
      <c r="O258" s="7">
        <v>0</v>
      </c>
      <c r="P258" s="7">
        <v>0</v>
      </c>
      <c r="Q258" s="7">
        <v>66000</v>
      </c>
      <c r="R258" s="7">
        <v>60000</v>
      </c>
      <c r="S258" s="7"/>
      <c r="T258" s="7">
        <v>0</v>
      </c>
      <c r="U258" s="7">
        <v>0</v>
      </c>
      <c r="V258" s="7"/>
      <c r="W258" s="7">
        <v>0</v>
      </c>
      <c r="X258" s="7">
        <v>0</v>
      </c>
    </row>
    <row r="259" spans="1:24" ht="45" x14ac:dyDescent="0.25">
      <c r="A259" s="7" t="s">
        <v>87</v>
      </c>
      <c r="B259" s="6" t="s">
        <v>477</v>
      </c>
      <c r="C259" s="7" t="s">
        <v>72</v>
      </c>
      <c r="D259" s="7">
        <v>89500</v>
      </c>
      <c r="E259" s="7">
        <v>0</v>
      </c>
      <c r="F259" s="7">
        <v>89500</v>
      </c>
      <c r="G259" s="7">
        <v>72496</v>
      </c>
      <c r="H259" s="12">
        <f t="shared" si="3"/>
        <v>17004</v>
      </c>
      <c r="I259" s="7" t="s">
        <v>478</v>
      </c>
      <c r="J259" s="7">
        <v>14000</v>
      </c>
      <c r="K259" s="7">
        <v>14000</v>
      </c>
      <c r="L259" s="7">
        <v>12500</v>
      </c>
      <c r="M259" s="7">
        <v>12500</v>
      </c>
      <c r="N259" s="7"/>
      <c r="O259" s="7">
        <v>0</v>
      </c>
      <c r="P259" s="7">
        <v>0</v>
      </c>
      <c r="Q259" s="7">
        <v>75500</v>
      </c>
      <c r="R259" s="7">
        <v>59996</v>
      </c>
      <c r="S259" s="7"/>
      <c r="T259" s="7">
        <v>0</v>
      </c>
      <c r="U259" s="7">
        <v>0</v>
      </c>
      <c r="V259" s="7"/>
      <c r="W259" s="7">
        <v>0</v>
      </c>
      <c r="X259" s="7">
        <v>0</v>
      </c>
    </row>
    <row r="260" spans="1:24" ht="45" x14ac:dyDescent="0.25">
      <c r="A260" s="7" t="s">
        <v>479</v>
      </c>
      <c r="B260" s="6" t="s">
        <v>480</v>
      </c>
      <c r="C260" s="7" t="s">
        <v>72</v>
      </c>
      <c r="D260" s="7">
        <v>11000</v>
      </c>
      <c r="E260" s="7">
        <v>0</v>
      </c>
      <c r="F260" s="7">
        <v>11000</v>
      </c>
      <c r="G260" s="7">
        <v>10211</v>
      </c>
      <c r="H260" s="12">
        <f t="shared" si="3"/>
        <v>789</v>
      </c>
      <c r="I260" s="7"/>
      <c r="J260" s="7">
        <v>0</v>
      </c>
      <c r="K260" s="7">
        <v>0</v>
      </c>
      <c r="L260" s="7">
        <v>0</v>
      </c>
      <c r="M260" s="7">
        <v>0</v>
      </c>
      <c r="N260" s="7"/>
      <c r="O260" s="7">
        <v>0</v>
      </c>
      <c r="P260" s="7">
        <v>0</v>
      </c>
      <c r="Q260" s="7">
        <v>0</v>
      </c>
      <c r="R260" s="7">
        <v>0</v>
      </c>
      <c r="S260" s="7" t="s">
        <v>481</v>
      </c>
      <c r="T260" s="7">
        <v>11000</v>
      </c>
      <c r="U260" s="7">
        <v>10211</v>
      </c>
      <c r="V260" s="7"/>
      <c r="W260" s="7">
        <v>0</v>
      </c>
      <c r="X260" s="7">
        <v>0</v>
      </c>
    </row>
    <row r="261" spans="1:24" x14ac:dyDescent="0.25">
      <c r="A261" s="7" t="s">
        <v>479</v>
      </c>
      <c r="B261" s="6" t="s">
        <v>482</v>
      </c>
      <c r="C261" s="7" t="s">
        <v>62</v>
      </c>
      <c r="D261" s="7">
        <v>190000</v>
      </c>
      <c r="E261" s="7">
        <v>0</v>
      </c>
      <c r="F261" s="7">
        <v>190000</v>
      </c>
      <c r="G261" s="7">
        <v>189600</v>
      </c>
      <c r="H261" s="12">
        <f t="shared" si="3"/>
        <v>400</v>
      </c>
      <c r="I261" s="7"/>
      <c r="J261" s="7">
        <v>0</v>
      </c>
      <c r="K261" s="7">
        <v>0</v>
      </c>
      <c r="L261" s="7">
        <v>0</v>
      </c>
      <c r="M261" s="7">
        <v>0</v>
      </c>
      <c r="N261" s="7"/>
      <c r="O261" s="7">
        <v>0</v>
      </c>
      <c r="P261" s="7">
        <v>0</v>
      </c>
      <c r="Q261" s="7">
        <v>190000</v>
      </c>
      <c r="R261" s="7">
        <v>189600</v>
      </c>
      <c r="S261" s="7"/>
      <c r="T261" s="7">
        <v>0</v>
      </c>
      <c r="U261" s="7">
        <v>0</v>
      </c>
      <c r="V261" s="7"/>
      <c r="W261" s="7">
        <v>0</v>
      </c>
      <c r="X261" s="7">
        <v>0</v>
      </c>
    </row>
    <row r="262" spans="1:24" ht="75" x14ac:dyDescent="0.25">
      <c r="A262" s="7" t="s">
        <v>483</v>
      </c>
      <c r="B262" s="6" t="s">
        <v>484</v>
      </c>
      <c r="C262" s="7" t="s">
        <v>62</v>
      </c>
      <c r="D262" s="7">
        <v>52000</v>
      </c>
      <c r="E262" s="7">
        <v>0</v>
      </c>
      <c r="F262" s="7">
        <v>52000</v>
      </c>
      <c r="G262" s="7">
        <v>35400</v>
      </c>
      <c r="H262" s="12">
        <f t="shared" si="3"/>
        <v>16600</v>
      </c>
      <c r="I262" s="7"/>
      <c r="J262" s="7">
        <v>0</v>
      </c>
      <c r="K262" s="7">
        <v>0</v>
      </c>
      <c r="L262" s="7">
        <v>0</v>
      </c>
      <c r="M262" s="7">
        <v>0</v>
      </c>
      <c r="N262" s="7"/>
      <c r="O262" s="7">
        <v>0</v>
      </c>
      <c r="P262" s="7">
        <v>0</v>
      </c>
      <c r="Q262" s="7">
        <v>52000</v>
      </c>
      <c r="R262" s="7">
        <v>35400</v>
      </c>
      <c r="S262" s="7"/>
      <c r="T262" s="7">
        <v>0</v>
      </c>
      <c r="U262" s="7">
        <v>0</v>
      </c>
      <c r="V262" s="7"/>
      <c r="W262" s="7">
        <v>0</v>
      </c>
      <c r="X262" s="7">
        <v>0</v>
      </c>
    </row>
    <row r="263" spans="1:24" x14ac:dyDescent="0.25">
      <c r="A263" s="7" t="s">
        <v>91</v>
      </c>
      <c r="B263" s="6" t="s">
        <v>485</v>
      </c>
      <c r="C263" s="7" t="s">
        <v>62</v>
      </c>
      <c r="D263" s="7">
        <v>8000</v>
      </c>
      <c r="E263" s="7">
        <v>0</v>
      </c>
      <c r="F263" s="7">
        <v>8000</v>
      </c>
      <c r="G263" s="7">
        <v>0</v>
      </c>
      <c r="H263" s="12">
        <f t="shared" si="3"/>
        <v>8000</v>
      </c>
      <c r="I263" s="7"/>
      <c r="J263" s="7">
        <v>0</v>
      </c>
      <c r="K263" s="7">
        <v>0</v>
      </c>
      <c r="L263" s="7">
        <v>0</v>
      </c>
      <c r="M263" s="7">
        <v>0</v>
      </c>
      <c r="N263" s="7"/>
      <c r="O263" s="7">
        <v>0</v>
      </c>
      <c r="P263" s="7">
        <v>0</v>
      </c>
      <c r="Q263" s="7">
        <v>8000</v>
      </c>
      <c r="R263" s="7">
        <v>0</v>
      </c>
      <c r="S263" s="7"/>
      <c r="T263" s="7">
        <v>0</v>
      </c>
      <c r="U263" s="7">
        <v>0</v>
      </c>
      <c r="V263" s="7"/>
      <c r="W263" s="7">
        <v>0</v>
      </c>
      <c r="X263" s="7">
        <v>0</v>
      </c>
    </row>
    <row r="264" spans="1:24" ht="30" x14ac:dyDescent="0.25">
      <c r="A264" s="7" t="s">
        <v>479</v>
      </c>
      <c r="B264" s="6" t="s">
        <v>486</v>
      </c>
      <c r="C264" s="7" t="s">
        <v>62</v>
      </c>
      <c r="D264" s="7">
        <v>140000</v>
      </c>
      <c r="E264" s="7">
        <v>0</v>
      </c>
      <c r="F264" s="7">
        <v>140000</v>
      </c>
      <c r="G264" s="7">
        <v>123849</v>
      </c>
      <c r="H264" s="12">
        <f t="shared" si="3"/>
        <v>16151</v>
      </c>
      <c r="I264" s="7"/>
      <c r="J264" s="7">
        <v>0</v>
      </c>
      <c r="K264" s="7">
        <v>0</v>
      </c>
      <c r="L264" s="7">
        <v>0</v>
      </c>
      <c r="M264" s="7">
        <v>0</v>
      </c>
      <c r="N264" s="7"/>
      <c r="O264" s="7">
        <v>0</v>
      </c>
      <c r="P264" s="7">
        <v>0</v>
      </c>
      <c r="Q264" s="7">
        <v>140000</v>
      </c>
      <c r="R264" s="7">
        <v>123849</v>
      </c>
      <c r="S264" s="7"/>
      <c r="T264" s="7">
        <v>0</v>
      </c>
      <c r="U264" s="7">
        <v>0</v>
      </c>
      <c r="V264" s="7"/>
      <c r="W264" s="7">
        <v>0</v>
      </c>
      <c r="X264" s="7">
        <v>0</v>
      </c>
    </row>
    <row r="265" spans="1:24" ht="30" x14ac:dyDescent="0.25">
      <c r="A265" s="7" t="s">
        <v>91</v>
      </c>
      <c r="B265" s="6" t="s">
        <v>487</v>
      </c>
      <c r="C265" s="7" t="s">
        <v>62</v>
      </c>
      <c r="D265" s="7">
        <v>64000</v>
      </c>
      <c r="E265" s="7">
        <v>0</v>
      </c>
      <c r="F265" s="7">
        <v>64000</v>
      </c>
      <c r="G265" s="7">
        <v>31999</v>
      </c>
      <c r="H265" s="12">
        <f t="shared" si="3"/>
        <v>32001</v>
      </c>
      <c r="I265" s="7"/>
      <c r="J265" s="7">
        <v>0</v>
      </c>
      <c r="K265" s="7">
        <v>0</v>
      </c>
      <c r="L265" s="7">
        <v>0</v>
      </c>
      <c r="M265" s="7">
        <v>0</v>
      </c>
      <c r="N265" s="7"/>
      <c r="O265" s="7">
        <v>0</v>
      </c>
      <c r="P265" s="7">
        <v>0</v>
      </c>
      <c r="Q265" s="7">
        <v>64000</v>
      </c>
      <c r="R265" s="7">
        <v>31999</v>
      </c>
      <c r="S265" s="7"/>
      <c r="T265" s="7">
        <v>0</v>
      </c>
      <c r="U265" s="7">
        <v>0</v>
      </c>
      <c r="V265" s="7"/>
      <c r="W265" s="7">
        <v>0</v>
      </c>
      <c r="X265" s="7">
        <v>0</v>
      </c>
    </row>
    <row r="266" spans="1:24" ht="45" x14ac:dyDescent="0.25">
      <c r="A266" s="7" t="s">
        <v>91</v>
      </c>
      <c r="B266" s="6" t="s">
        <v>488</v>
      </c>
      <c r="C266" s="7" t="s">
        <v>72</v>
      </c>
      <c r="D266" s="7">
        <v>13000</v>
      </c>
      <c r="E266" s="7">
        <v>0</v>
      </c>
      <c r="F266" s="7">
        <v>13000</v>
      </c>
      <c r="G266" s="7">
        <v>0</v>
      </c>
      <c r="H266" s="12">
        <f t="shared" si="3"/>
        <v>13000</v>
      </c>
      <c r="I266" s="7" t="s">
        <v>489</v>
      </c>
      <c r="J266" s="7">
        <v>13000</v>
      </c>
      <c r="K266" s="7">
        <v>13000</v>
      </c>
      <c r="L266" s="7">
        <v>0</v>
      </c>
      <c r="M266" s="7">
        <v>0</v>
      </c>
      <c r="N266" s="7"/>
      <c r="O266" s="7">
        <v>0</v>
      </c>
      <c r="P266" s="7">
        <v>0</v>
      </c>
      <c r="Q266" s="7">
        <v>0</v>
      </c>
      <c r="R266" s="7">
        <v>0</v>
      </c>
      <c r="S266" s="7"/>
      <c r="T266" s="7">
        <v>0</v>
      </c>
      <c r="U266" s="7">
        <v>0</v>
      </c>
      <c r="V266" s="7"/>
      <c r="W266" s="7">
        <v>0</v>
      </c>
      <c r="X266" s="7">
        <v>0</v>
      </c>
    </row>
    <row r="267" spans="1:24" ht="60" x14ac:dyDescent="0.25">
      <c r="A267" s="7" t="s">
        <v>169</v>
      </c>
      <c r="B267" s="6" t="s">
        <v>490</v>
      </c>
      <c r="C267" s="7" t="s">
        <v>72</v>
      </c>
      <c r="D267" s="7">
        <v>10000</v>
      </c>
      <c r="E267" s="7">
        <v>0</v>
      </c>
      <c r="F267" s="7">
        <v>10000</v>
      </c>
      <c r="G267" s="7">
        <v>9996</v>
      </c>
      <c r="H267" s="12">
        <f t="shared" ref="H267:H317" si="4">F267-G267</f>
        <v>4</v>
      </c>
      <c r="I267" s="7" t="s">
        <v>491</v>
      </c>
      <c r="J267" s="7">
        <v>10000</v>
      </c>
      <c r="K267" s="7">
        <v>10000</v>
      </c>
      <c r="L267" s="7">
        <v>9996</v>
      </c>
      <c r="M267" s="7">
        <v>9996</v>
      </c>
      <c r="N267" s="7"/>
      <c r="O267" s="7">
        <v>0</v>
      </c>
      <c r="P267" s="7">
        <v>0</v>
      </c>
      <c r="Q267" s="7">
        <v>0</v>
      </c>
      <c r="R267" s="7">
        <v>0</v>
      </c>
      <c r="S267" s="7"/>
      <c r="T267" s="7">
        <v>0</v>
      </c>
      <c r="U267" s="7">
        <v>0</v>
      </c>
      <c r="V267" s="7"/>
      <c r="W267" s="7">
        <v>0</v>
      </c>
      <c r="X267" s="7">
        <v>0</v>
      </c>
    </row>
    <row r="268" spans="1:24" x14ac:dyDescent="0.25">
      <c r="A268" s="7" t="s">
        <v>479</v>
      </c>
      <c r="B268" s="6" t="s">
        <v>492</v>
      </c>
      <c r="C268" s="7" t="s">
        <v>72</v>
      </c>
      <c r="D268" s="7">
        <v>10200</v>
      </c>
      <c r="E268" s="7">
        <v>0</v>
      </c>
      <c r="F268" s="7">
        <v>10200</v>
      </c>
      <c r="G268" s="7">
        <v>9600</v>
      </c>
      <c r="H268" s="12">
        <f t="shared" si="4"/>
        <v>600</v>
      </c>
      <c r="I268" s="7"/>
      <c r="J268" s="7">
        <v>0</v>
      </c>
      <c r="K268" s="7">
        <v>0</v>
      </c>
      <c r="L268" s="7">
        <v>0</v>
      </c>
      <c r="M268" s="7">
        <v>0</v>
      </c>
      <c r="N268" s="7"/>
      <c r="O268" s="7">
        <v>0</v>
      </c>
      <c r="P268" s="7">
        <v>0</v>
      </c>
      <c r="Q268" s="7">
        <v>0</v>
      </c>
      <c r="R268" s="7">
        <v>0</v>
      </c>
      <c r="S268" s="7" t="s">
        <v>493</v>
      </c>
      <c r="T268" s="7">
        <v>10200</v>
      </c>
      <c r="U268" s="7">
        <v>9600</v>
      </c>
      <c r="V268" s="7"/>
      <c r="W268" s="7">
        <v>0</v>
      </c>
      <c r="X268" s="7">
        <v>0</v>
      </c>
    </row>
    <row r="269" spans="1:24" x14ac:dyDescent="0.25">
      <c r="A269" s="7" t="s">
        <v>479</v>
      </c>
      <c r="B269" s="6" t="s">
        <v>494</v>
      </c>
      <c r="C269" s="7" t="s">
        <v>72</v>
      </c>
      <c r="D269" s="7">
        <v>90000</v>
      </c>
      <c r="E269" s="7">
        <v>0</v>
      </c>
      <c r="F269" s="7">
        <v>90000</v>
      </c>
      <c r="G269" s="7">
        <v>0</v>
      </c>
      <c r="H269" s="12">
        <f t="shared" si="4"/>
        <v>90000</v>
      </c>
      <c r="I269" s="7"/>
      <c r="J269" s="7">
        <v>0</v>
      </c>
      <c r="K269" s="7">
        <v>0</v>
      </c>
      <c r="L269" s="7">
        <v>0</v>
      </c>
      <c r="M269" s="7">
        <v>0</v>
      </c>
      <c r="N269" s="7"/>
      <c r="O269" s="7">
        <v>0</v>
      </c>
      <c r="P269" s="7">
        <v>0</v>
      </c>
      <c r="Q269" s="7">
        <v>0</v>
      </c>
      <c r="R269" s="7">
        <v>0</v>
      </c>
      <c r="S269" s="7" t="s">
        <v>495</v>
      </c>
      <c r="T269" s="7">
        <v>90000</v>
      </c>
      <c r="U269" s="7">
        <v>0</v>
      </c>
      <c r="V269" s="7"/>
      <c r="W269" s="7">
        <v>0</v>
      </c>
      <c r="X269" s="7">
        <v>0</v>
      </c>
    </row>
    <row r="270" spans="1:24" ht="30" x14ac:dyDescent="0.25">
      <c r="A270" s="2" t="s">
        <v>469</v>
      </c>
      <c r="B270" s="2" t="s">
        <v>470</v>
      </c>
      <c r="C270" s="2"/>
      <c r="D270" s="2">
        <v>333000</v>
      </c>
      <c r="E270" s="2">
        <v>0</v>
      </c>
      <c r="F270" s="2">
        <v>333000</v>
      </c>
      <c r="G270" s="2">
        <v>32400</v>
      </c>
      <c r="H270" s="12">
        <f t="shared" si="4"/>
        <v>300600</v>
      </c>
      <c r="I270" s="2"/>
      <c r="J270" s="2">
        <v>0</v>
      </c>
      <c r="K270" s="2">
        <v>0</v>
      </c>
      <c r="L270" s="2">
        <v>0</v>
      </c>
      <c r="M270" s="2">
        <v>0</v>
      </c>
      <c r="N270" s="2"/>
      <c r="O270" s="2">
        <v>0</v>
      </c>
      <c r="P270" s="2">
        <v>0</v>
      </c>
      <c r="Q270" s="2">
        <v>0</v>
      </c>
      <c r="R270" s="2">
        <v>0</v>
      </c>
      <c r="S270" s="2"/>
      <c r="T270" s="2">
        <v>333000</v>
      </c>
      <c r="U270" s="2">
        <v>32400</v>
      </c>
      <c r="V270" s="2"/>
      <c r="W270" s="2">
        <v>0</v>
      </c>
      <c r="X270" s="2">
        <v>0</v>
      </c>
    </row>
    <row r="271" spans="1:24" ht="30" x14ac:dyDescent="0.25">
      <c r="A271" s="7" t="s">
        <v>479</v>
      </c>
      <c r="B271" s="6" t="s">
        <v>496</v>
      </c>
      <c r="C271" s="7" t="s">
        <v>72</v>
      </c>
      <c r="D271" s="7">
        <v>297000</v>
      </c>
      <c r="E271" s="7">
        <v>0</v>
      </c>
      <c r="F271" s="7">
        <v>297000</v>
      </c>
      <c r="G271" s="7">
        <v>0</v>
      </c>
      <c r="H271" s="12">
        <f t="shared" si="4"/>
        <v>297000</v>
      </c>
      <c r="I271" s="7"/>
      <c r="J271" s="7">
        <v>0</v>
      </c>
      <c r="K271" s="7">
        <v>0</v>
      </c>
      <c r="L271" s="7">
        <v>0</v>
      </c>
      <c r="M271" s="7">
        <v>0</v>
      </c>
      <c r="N271" s="7"/>
      <c r="O271" s="7">
        <v>0</v>
      </c>
      <c r="P271" s="7">
        <v>0</v>
      </c>
      <c r="Q271" s="7">
        <v>0</v>
      </c>
      <c r="R271" s="7">
        <v>0</v>
      </c>
      <c r="S271" s="7" t="s">
        <v>497</v>
      </c>
      <c r="T271" s="7">
        <v>297000</v>
      </c>
      <c r="U271" s="7">
        <v>0</v>
      </c>
      <c r="V271" s="7"/>
      <c r="W271" s="7">
        <v>0</v>
      </c>
      <c r="X271" s="7">
        <v>0</v>
      </c>
    </row>
    <row r="272" spans="1:24" ht="30" x14ac:dyDescent="0.25">
      <c r="A272" s="7" t="s">
        <v>479</v>
      </c>
      <c r="B272" s="6" t="s">
        <v>498</v>
      </c>
      <c r="C272" s="7" t="s">
        <v>72</v>
      </c>
      <c r="D272" s="7">
        <v>36000</v>
      </c>
      <c r="E272" s="7">
        <v>0</v>
      </c>
      <c r="F272" s="7">
        <v>36000</v>
      </c>
      <c r="G272" s="7">
        <v>32400</v>
      </c>
      <c r="H272" s="12">
        <f t="shared" si="4"/>
        <v>3600</v>
      </c>
      <c r="I272" s="7"/>
      <c r="J272" s="7">
        <v>0</v>
      </c>
      <c r="K272" s="7">
        <v>0</v>
      </c>
      <c r="L272" s="7">
        <v>0</v>
      </c>
      <c r="M272" s="7">
        <v>0</v>
      </c>
      <c r="N272" s="7"/>
      <c r="O272" s="7">
        <v>0</v>
      </c>
      <c r="P272" s="7">
        <v>0</v>
      </c>
      <c r="Q272" s="7">
        <v>0</v>
      </c>
      <c r="R272" s="7">
        <v>0</v>
      </c>
      <c r="S272" s="7" t="s">
        <v>499</v>
      </c>
      <c r="T272" s="7">
        <v>36000</v>
      </c>
      <c r="U272" s="7">
        <v>32400</v>
      </c>
      <c r="V272" s="7"/>
      <c r="W272" s="7">
        <v>0</v>
      </c>
      <c r="X272" s="7">
        <v>0</v>
      </c>
    </row>
    <row r="273" spans="1:24" ht="30" x14ac:dyDescent="0.25">
      <c r="A273" s="2" t="s">
        <v>271</v>
      </c>
      <c r="B273" s="2" t="s">
        <v>272</v>
      </c>
      <c r="C273" s="2"/>
      <c r="D273" s="2">
        <v>12000</v>
      </c>
      <c r="E273" s="2">
        <v>0</v>
      </c>
      <c r="F273" s="2">
        <v>12000</v>
      </c>
      <c r="G273" s="2">
        <v>10800</v>
      </c>
      <c r="H273" s="12">
        <f t="shared" si="4"/>
        <v>1200</v>
      </c>
      <c r="I273" s="2"/>
      <c r="J273" s="2">
        <v>12000</v>
      </c>
      <c r="K273" s="2">
        <v>12000</v>
      </c>
      <c r="L273" s="2">
        <v>10800</v>
      </c>
      <c r="M273" s="2">
        <v>10800</v>
      </c>
      <c r="N273" s="2"/>
      <c r="O273" s="2">
        <v>0</v>
      </c>
      <c r="P273" s="2">
        <v>0</v>
      </c>
      <c r="Q273" s="2">
        <v>0</v>
      </c>
      <c r="R273" s="2">
        <v>0</v>
      </c>
      <c r="S273" s="2"/>
      <c r="T273" s="2">
        <v>0</v>
      </c>
      <c r="U273" s="2">
        <v>0</v>
      </c>
      <c r="V273" s="2"/>
      <c r="W273" s="2">
        <v>0</v>
      </c>
      <c r="X273" s="2">
        <v>0</v>
      </c>
    </row>
    <row r="274" spans="1:24" x14ac:dyDescent="0.25">
      <c r="A274" s="4"/>
      <c r="B274" s="4" t="s">
        <v>38</v>
      </c>
      <c r="C274" s="4"/>
      <c r="D274" s="4">
        <v>12000</v>
      </c>
      <c r="E274" s="4">
        <v>0</v>
      </c>
      <c r="F274" s="4">
        <v>12000</v>
      </c>
      <c r="G274" s="4">
        <v>10800</v>
      </c>
      <c r="H274" s="12">
        <f t="shared" si="4"/>
        <v>1200</v>
      </c>
      <c r="I274" s="4"/>
      <c r="J274" s="4">
        <v>12000</v>
      </c>
      <c r="K274" s="4">
        <v>12000</v>
      </c>
      <c r="L274" s="4">
        <v>10800</v>
      </c>
      <c r="M274" s="4">
        <v>10800</v>
      </c>
      <c r="N274" s="4"/>
      <c r="O274" s="4">
        <v>0</v>
      </c>
      <c r="P274" s="4">
        <v>0</v>
      </c>
      <c r="Q274" s="4">
        <v>0</v>
      </c>
      <c r="R274" s="4">
        <v>0</v>
      </c>
      <c r="S274" s="4"/>
      <c r="T274" s="4">
        <v>0</v>
      </c>
      <c r="U274" s="4">
        <v>0</v>
      </c>
      <c r="V274" s="4"/>
      <c r="W274" s="4">
        <v>0</v>
      </c>
      <c r="X274" s="4">
        <v>0</v>
      </c>
    </row>
    <row r="275" spans="1:24" ht="75" x14ac:dyDescent="0.25">
      <c r="A275" s="7" t="s">
        <v>500</v>
      </c>
      <c r="B275" s="6" t="s">
        <v>501</v>
      </c>
      <c r="C275" s="7" t="s">
        <v>72</v>
      </c>
      <c r="D275" s="7">
        <v>12000</v>
      </c>
      <c r="E275" s="7">
        <v>0</v>
      </c>
      <c r="F275" s="7">
        <v>12000</v>
      </c>
      <c r="G275" s="7">
        <v>10800</v>
      </c>
      <c r="H275" s="12">
        <f t="shared" si="4"/>
        <v>1200</v>
      </c>
      <c r="I275" s="7" t="s">
        <v>502</v>
      </c>
      <c r="J275" s="7">
        <v>12000</v>
      </c>
      <c r="K275" s="7">
        <v>12000</v>
      </c>
      <c r="L275" s="7">
        <v>10800</v>
      </c>
      <c r="M275" s="7">
        <v>10800</v>
      </c>
      <c r="N275" s="7"/>
      <c r="O275" s="7">
        <v>0</v>
      </c>
      <c r="P275" s="7">
        <v>0</v>
      </c>
      <c r="Q275" s="7">
        <v>0</v>
      </c>
      <c r="R275" s="7">
        <v>0</v>
      </c>
      <c r="S275" s="7"/>
      <c r="T275" s="7">
        <v>0</v>
      </c>
      <c r="U275" s="7">
        <v>0</v>
      </c>
      <c r="V275" s="7"/>
      <c r="W275" s="7">
        <v>0</v>
      </c>
      <c r="X275" s="7">
        <v>0</v>
      </c>
    </row>
    <row r="276" spans="1:24" x14ac:dyDescent="0.25">
      <c r="A276" s="2" t="s">
        <v>453</v>
      </c>
      <c r="B276" s="2" t="s">
        <v>454</v>
      </c>
      <c r="C276" s="2"/>
      <c r="D276" s="2">
        <v>29700</v>
      </c>
      <c r="E276" s="2">
        <v>0</v>
      </c>
      <c r="F276" s="2">
        <v>29700</v>
      </c>
      <c r="G276" s="2">
        <v>29700</v>
      </c>
      <c r="H276" s="12">
        <f t="shared" si="4"/>
        <v>0</v>
      </c>
      <c r="I276" s="2"/>
      <c r="J276" s="2">
        <v>0</v>
      </c>
      <c r="K276" s="2">
        <v>0</v>
      </c>
      <c r="L276" s="2">
        <v>0</v>
      </c>
      <c r="M276" s="2">
        <v>0</v>
      </c>
      <c r="N276" s="2"/>
      <c r="O276" s="2">
        <v>0</v>
      </c>
      <c r="P276" s="2">
        <v>0</v>
      </c>
      <c r="Q276" s="2">
        <v>29700</v>
      </c>
      <c r="R276" s="2">
        <v>29700</v>
      </c>
      <c r="S276" s="2"/>
      <c r="T276" s="2">
        <v>0</v>
      </c>
      <c r="U276" s="2">
        <v>0</v>
      </c>
      <c r="V276" s="2"/>
      <c r="W276" s="2">
        <v>0</v>
      </c>
      <c r="X276" s="2">
        <v>0</v>
      </c>
    </row>
    <row r="277" spans="1:24" x14ac:dyDescent="0.25">
      <c r="A277" s="7" t="s">
        <v>91</v>
      </c>
      <c r="B277" s="6" t="s">
        <v>503</v>
      </c>
      <c r="C277" s="7" t="s">
        <v>72</v>
      </c>
      <c r="D277" s="7">
        <v>29700</v>
      </c>
      <c r="E277" s="7">
        <v>0</v>
      </c>
      <c r="F277" s="7">
        <v>29700</v>
      </c>
      <c r="G277" s="7">
        <v>29700</v>
      </c>
      <c r="H277" s="12">
        <f t="shared" si="4"/>
        <v>0</v>
      </c>
      <c r="I277" s="7"/>
      <c r="J277" s="7">
        <v>0</v>
      </c>
      <c r="K277" s="7">
        <v>0</v>
      </c>
      <c r="L277" s="7">
        <v>0</v>
      </c>
      <c r="M277" s="7">
        <v>0</v>
      </c>
      <c r="N277" s="7"/>
      <c r="O277" s="7">
        <v>0</v>
      </c>
      <c r="P277" s="7">
        <v>0</v>
      </c>
      <c r="Q277" s="7">
        <v>29700</v>
      </c>
      <c r="R277" s="7">
        <v>29700</v>
      </c>
      <c r="S277" s="7"/>
      <c r="T277" s="7">
        <v>0</v>
      </c>
      <c r="U277" s="7">
        <v>0</v>
      </c>
      <c r="V277" s="7"/>
      <c r="W277" s="7">
        <v>0</v>
      </c>
      <c r="X277" s="7">
        <v>0</v>
      </c>
    </row>
    <row r="278" spans="1:24" ht="30" x14ac:dyDescent="0.25">
      <c r="A278" s="3" t="s">
        <v>230</v>
      </c>
      <c r="B278" s="3" t="s">
        <v>231</v>
      </c>
      <c r="C278" s="3"/>
      <c r="D278" s="3">
        <v>77698</v>
      </c>
      <c r="E278" s="3">
        <v>0</v>
      </c>
      <c r="F278" s="3">
        <v>77698</v>
      </c>
      <c r="G278" s="3">
        <v>46266</v>
      </c>
      <c r="H278" s="12">
        <f t="shared" si="4"/>
        <v>31432</v>
      </c>
      <c r="I278" s="3"/>
      <c r="J278" s="3">
        <v>3830</v>
      </c>
      <c r="K278" s="3">
        <v>0</v>
      </c>
      <c r="L278" s="3">
        <v>1830</v>
      </c>
      <c r="M278" s="3">
        <v>0</v>
      </c>
      <c r="N278" s="3"/>
      <c r="O278" s="3">
        <v>10000</v>
      </c>
      <c r="P278" s="3">
        <v>9000</v>
      </c>
      <c r="Q278" s="3">
        <v>56668</v>
      </c>
      <c r="R278" s="3">
        <v>32556</v>
      </c>
      <c r="S278" s="3"/>
      <c r="T278" s="3">
        <v>0</v>
      </c>
      <c r="U278" s="3">
        <v>0</v>
      </c>
      <c r="V278" s="3"/>
      <c r="W278" s="3">
        <v>7200</v>
      </c>
      <c r="X278" s="3">
        <v>2880</v>
      </c>
    </row>
    <row r="279" spans="1:24" ht="30" x14ac:dyDescent="0.25">
      <c r="A279" s="2" t="s">
        <v>255</v>
      </c>
      <c r="B279" s="2" t="s">
        <v>256</v>
      </c>
      <c r="C279" s="2"/>
      <c r="D279" s="2">
        <v>2000</v>
      </c>
      <c r="E279" s="2">
        <v>0</v>
      </c>
      <c r="F279" s="2">
        <v>2000</v>
      </c>
      <c r="G279" s="2">
        <v>0</v>
      </c>
      <c r="H279" s="12">
        <f t="shared" si="4"/>
        <v>2000</v>
      </c>
      <c r="I279" s="2"/>
      <c r="J279" s="2">
        <v>2000</v>
      </c>
      <c r="K279" s="2">
        <v>0</v>
      </c>
      <c r="L279" s="2">
        <v>0</v>
      </c>
      <c r="M279" s="2">
        <v>0</v>
      </c>
      <c r="N279" s="2"/>
      <c r="O279" s="2">
        <v>0</v>
      </c>
      <c r="P279" s="2">
        <v>0</v>
      </c>
      <c r="Q279" s="2">
        <v>0</v>
      </c>
      <c r="R279" s="2">
        <v>0</v>
      </c>
      <c r="S279" s="2"/>
      <c r="T279" s="2">
        <v>0</v>
      </c>
      <c r="U279" s="2">
        <v>0</v>
      </c>
      <c r="V279" s="2"/>
      <c r="W279" s="2">
        <v>0</v>
      </c>
      <c r="X279" s="2">
        <v>0</v>
      </c>
    </row>
    <row r="280" spans="1:24" ht="30" x14ac:dyDescent="0.25">
      <c r="A280" s="7" t="s">
        <v>504</v>
      </c>
      <c r="B280" s="6" t="s">
        <v>505</v>
      </c>
      <c r="C280" s="7" t="s">
        <v>72</v>
      </c>
      <c r="D280" s="7">
        <v>2000</v>
      </c>
      <c r="E280" s="7">
        <v>0</v>
      </c>
      <c r="F280" s="7">
        <v>2000</v>
      </c>
      <c r="G280" s="7">
        <v>0</v>
      </c>
      <c r="H280" s="12">
        <f t="shared" si="4"/>
        <v>2000</v>
      </c>
      <c r="I280" s="7" t="s">
        <v>69</v>
      </c>
      <c r="J280" s="7">
        <v>2000</v>
      </c>
      <c r="K280" s="7">
        <v>0</v>
      </c>
      <c r="L280" s="7">
        <v>0</v>
      </c>
      <c r="M280" s="7">
        <v>0</v>
      </c>
      <c r="N280" s="7"/>
      <c r="O280" s="7">
        <v>0</v>
      </c>
      <c r="P280" s="7">
        <v>0</v>
      </c>
      <c r="Q280" s="7">
        <v>0</v>
      </c>
      <c r="R280" s="7">
        <v>0</v>
      </c>
      <c r="S280" s="7"/>
      <c r="T280" s="7">
        <v>0</v>
      </c>
      <c r="U280" s="7">
        <v>0</v>
      </c>
      <c r="V280" s="7"/>
      <c r="W280" s="7">
        <v>0</v>
      </c>
      <c r="X280" s="7">
        <v>0</v>
      </c>
    </row>
    <row r="281" spans="1:24" x14ac:dyDescent="0.25">
      <c r="A281" s="2" t="s">
        <v>378</v>
      </c>
      <c r="B281" s="2" t="s">
        <v>379</v>
      </c>
      <c r="C281" s="2"/>
      <c r="D281" s="2">
        <v>20000</v>
      </c>
      <c r="E281" s="2">
        <v>0</v>
      </c>
      <c r="F281" s="2">
        <v>20000</v>
      </c>
      <c r="G281" s="2">
        <v>9000</v>
      </c>
      <c r="H281" s="12">
        <f t="shared" si="4"/>
        <v>11000</v>
      </c>
      <c r="I281" s="2"/>
      <c r="J281" s="2">
        <v>0</v>
      </c>
      <c r="K281" s="2">
        <v>0</v>
      </c>
      <c r="L281" s="2">
        <v>0</v>
      </c>
      <c r="M281" s="2">
        <v>0</v>
      </c>
      <c r="N281" s="2"/>
      <c r="O281" s="2">
        <v>10000</v>
      </c>
      <c r="P281" s="2">
        <v>9000</v>
      </c>
      <c r="Q281" s="2">
        <v>10000</v>
      </c>
      <c r="R281" s="2">
        <v>0</v>
      </c>
      <c r="S281" s="2"/>
      <c r="T281" s="2">
        <v>0</v>
      </c>
      <c r="U281" s="2">
        <v>0</v>
      </c>
      <c r="V281" s="2"/>
      <c r="W281" s="2">
        <v>0</v>
      </c>
      <c r="X281" s="2">
        <v>0</v>
      </c>
    </row>
    <row r="282" spans="1:24" x14ac:dyDescent="0.25">
      <c r="A282" s="4"/>
      <c r="B282" s="4" t="s">
        <v>392</v>
      </c>
      <c r="C282" s="4"/>
      <c r="D282" s="4">
        <v>20000</v>
      </c>
      <c r="E282" s="4">
        <v>0</v>
      </c>
      <c r="F282" s="4">
        <v>20000</v>
      </c>
      <c r="G282" s="4">
        <v>9000</v>
      </c>
      <c r="H282" s="12">
        <f t="shared" si="4"/>
        <v>11000</v>
      </c>
      <c r="I282" s="4"/>
      <c r="J282" s="4">
        <v>0</v>
      </c>
      <c r="K282" s="4">
        <v>0</v>
      </c>
      <c r="L282" s="4">
        <v>0</v>
      </c>
      <c r="M282" s="4">
        <v>0</v>
      </c>
      <c r="N282" s="4"/>
      <c r="O282" s="4">
        <v>10000</v>
      </c>
      <c r="P282" s="4">
        <v>9000</v>
      </c>
      <c r="Q282" s="4">
        <v>10000</v>
      </c>
      <c r="R282" s="4">
        <v>0</v>
      </c>
      <c r="S282" s="4"/>
      <c r="T282" s="4">
        <v>0</v>
      </c>
      <c r="U282" s="4">
        <v>0</v>
      </c>
      <c r="V282" s="4"/>
      <c r="W282" s="4">
        <v>0</v>
      </c>
      <c r="X282" s="4">
        <v>0</v>
      </c>
    </row>
    <row r="283" spans="1:24" ht="30" x14ac:dyDescent="0.25">
      <c r="A283" s="7" t="s">
        <v>506</v>
      </c>
      <c r="B283" s="6" t="s">
        <v>507</v>
      </c>
      <c r="C283" s="7" t="s">
        <v>62</v>
      </c>
      <c r="D283" s="7">
        <v>10000</v>
      </c>
      <c r="E283" s="7">
        <v>0</v>
      </c>
      <c r="F283" s="7">
        <v>10000</v>
      </c>
      <c r="G283" s="7">
        <v>0</v>
      </c>
      <c r="H283" s="12">
        <f t="shared" si="4"/>
        <v>10000</v>
      </c>
      <c r="I283" s="7"/>
      <c r="J283" s="7">
        <v>0</v>
      </c>
      <c r="K283" s="7">
        <v>0</v>
      </c>
      <c r="L283" s="7">
        <v>0</v>
      </c>
      <c r="M283" s="7">
        <v>0</v>
      </c>
      <c r="N283" s="7"/>
      <c r="O283" s="7">
        <v>0</v>
      </c>
      <c r="P283" s="7">
        <v>0</v>
      </c>
      <c r="Q283" s="7">
        <v>10000</v>
      </c>
      <c r="R283" s="7">
        <v>0</v>
      </c>
      <c r="S283" s="7"/>
      <c r="T283" s="7">
        <v>0</v>
      </c>
      <c r="U283" s="7">
        <v>0</v>
      </c>
      <c r="V283" s="7"/>
      <c r="W283" s="7">
        <v>0</v>
      </c>
      <c r="X283" s="7">
        <v>0</v>
      </c>
    </row>
    <row r="284" spans="1:24" ht="60" x14ac:dyDescent="0.25">
      <c r="A284" s="7" t="s">
        <v>506</v>
      </c>
      <c r="B284" s="6" t="s">
        <v>508</v>
      </c>
      <c r="C284" s="7" t="s">
        <v>62</v>
      </c>
      <c r="D284" s="7">
        <v>10000</v>
      </c>
      <c r="E284" s="7">
        <v>0</v>
      </c>
      <c r="F284" s="7">
        <v>10000</v>
      </c>
      <c r="G284" s="7">
        <v>9000</v>
      </c>
      <c r="H284" s="12">
        <f t="shared" si="4"/>
        <v>1000</v>
      </c>
      <c r="I284" s="7"/>
      <c r="J284" s="7">
        <v>0</v>
      </c>
      <c r="K284" s="7">
        <v>0</v>
      </c>
      <c r="L284" s="7">
        <v>0</v>
      </c>
      <c r="M284" s="7">
        <v>0</v>
      </c>
      <c r="N284" s="7" t="s">
        <v>106</v>
      </c>
      <c r="O284" s="7">
        <v>10000</v>
      </c>
      <c r="P284" s="7">
        <v>9000</v>
      </c>
      <c r="Q284" s="7">
        <v>0</v>
      </c>
      <c r="R284" s="7">
        <v>0</v>
      </c>
      <c r="S284" s="7"/>
      <c r="T284" s="7">
        <v>0</v>
      </c>
      <c r="U284" s="7">
        <v>0</v>
      </c>
      <c r="V284" s="7"/>
      <c r="W284" s="7">
        <v>0</v>
      </c>
      <c r="X284" s="7">
        <v>0</v>
      </c>
    </row>
    <row r="285" spans="1:24" ht="45" x14ac:dyDescent="0.25">
      <c r="A285" s="2" t="s">
        <v>261</v>
      </c>
      <c r="B285" s="2" t="s">
        <v>262</v>
      </c>
      <c r="C285" s="2"/>
      <c r="D285" s="2">
        <v>22512</v>
      </c>
      <c r="E285" s="2">
        <v>0</v>
      </c>
      <c r="F285" s="2">
        <v>22512</v>
      </c>
      <c r="G285" s="2">
        <v>6960</v>
      </c>
      <c r="H285" s="12">
        <f t="shared" si="4"/>
        <v>15552</v>
      </c>
      <c r="I285" s="2"/>
      <c r="J285" s="2">
        <v>0</v>
      </c>
      <c r="K285" s="2">
        <v>0</v>
      </c>
      <c r="L285" s="2">
        <v>0</v>
      </c>
      <c r="M285" s="2">
        <v>0</v>
      </c>
      <c r="N285" s="2"/>
      <c r="O285" s="2">
        <v>0</v>
      </c>
      <c r="P285" s="2">
        <v>0</v>
      </c>
      <c r="Q285" s="2">
        <v>20112</v>
      </c>
      <c r="R285" s="2">
        <v>6000</v>
      </c>
      <c r="S285" s="2"/>
      <c r="T285" s="2">
        <v>0</v>
      </c>
      <c r="U285" s="2">
        <v>0</v>
      </c>
      <c r="V285" s="2"/>
      <c r="W285" s="2">
        <v>2400</v>
      </c>
      <c r="X285" s="2">
        <v>960</v>
      </c>
    </row>
    <row r="286" spans="1:24" ht="45" x14ac:dyDescent="0.25">
      <c r="A286" s="7" t="s">
        <v>509</v>
      </c>
      <c r="B286" s="6" t="s">
        <v>510</v>
      </c>
      <c r="C286" s="7" t="s">
        <v>116</v>
      </c>
      <c r="D286" s="7">
        <v>11000</v>
      </c>
      <c r="E286" s="7">
        <v>0</v>
      </c>
      <c r="F286" s="7">
        <v>11000</v>
      </c>
      <c r="G286" s="7">
        <v>0</v>
      </c>
      <c r="H286" s="12">
        <f t="shared" si="4"/>
        <v>11000</v>
      </c>
      <c r="I286" s="7"/>
      <c r="J286" s="7">
        <v>0</v>
      </c>
      <c r="K286" s="7">
        <v>0</v>
      </c>
      <c r="L286" s="7">
        <v>0</v>
      </c>
      <c r="M286" s="7">
        <v>0</v>
      </c>
      <c r="N286" s="7"/>
      <c r="O286" s="7">
        <v>0</v>
      </c>
      <c r="P286" s="7">
        <v>0</v>
      </c>
      <c r="Q286" s="7">
        <v>11000</v>
      </c>
      <c r="R286" s="7">
        <v>0</v>
      </c>
      <c r="S286" s="7"/>
      <c r="T286" s="7">
        <v>0</v>
      </c>
      <c r="U286" s="7">
        <v>0</v>
      </c>
      <c r="V286" s="7"/>
      <c r="W286" s="7">
        <v>0</v>
      </c>
      <c r="X286" s="7">
        <v>0</v>
      </c>
    </row>
    <row r="287" spans="1:24" ht="45" x14ac:dyDescent="0.25">
      <c r="A287" s="7" t="s">
        <v>509</v>
      </c>
      <c r="B287" s="6" t="s">
        <v>511</v>
      </c>
      <c r="C287" s="7" t="s">
        <v>116</v>
      </c>
      <c r="D287" s="7">
        <v>2500</v>
      </c>
      <c r="E287" s="7">
        <v>0</v>
      </c>
      <c r="F287" s="7">
        <v>2500</v>
      </c>
      <c r="G287" s="7">
        <v>0</v>
      </c>
      <c r="H287" s="12">
        <f t="shared" si="4"/>
        <v>2500</v>
      </c>
      <c r="I287" s="7"/>
      <c r="J287" s="7">
        <v>0</v>
      </c>
      <c r="K287" s="7">
        <v>0</v>
      </c>
      <c r="L287" s="7">
        <v>0</v>
      </c>
      <c r="M287" s="7">
        <v>0</v>
      </c>
      <c r="N287" s="7"/>
      <c r="O287" s="7">
        <v>0</v>
      </c>
      <c r="P287" s="7">
        <v>0</v>
      </c>
      <c r="Q287" s="7">
        <v>2500</v>
      </c>
      <c r="R287" s="7">
        <v>0</v>
      </c>
      <c r="S287" s="7"/>
      <c r="T287" s="7">
        <v>0</v>
      </c>
      <c r="U287" s="7">
        <v>0</v>
      </c>
      <c r="V287" s="7"/>
      <c r="W287" s="7">
        <v>0</v>
      </c>
      <c r="X287" s="7">
        <v>0</v>
      </c>
    </row>
    <row r="288" spans="1:24" ht="30" x14ac:dyDescent="0.25">
      <c r="A288" s="7" t="s">
        <v>512</v>
      </c>
      <c r="B288" s="6" t="s">
        <v>513</v>
      </c>
      <c r="C288" s="7" t="s">
        <v>72</v>
      </c>
      <c r="D288" s="7">
        <v>6612</v>
      </c>
      <c r="E288" s="7">
        <v>0</v>
      </c>
      <c r="F288" s="7">
        <v>6612</v>
      </c>
      <c r="G288" s="7">
        <v>6000</v>
      </c>
      <c r="H288" s="12">
        <f t="shared" si="4"/>
        <v>612</v>
      </c>
      <c r="I288" s="7"/>
      <c r="J288" s="7">
        <v>0</v>
      </c>
      <c r="K288" s="7">
        <v>0</v>
      </c>
      <c r="L288" s="7">
        <v>0</v>
      </c>
      <c r="M288" s="7">
        <v>0</v>
      </c>
      <c r="N288" s="7"/>
      <c r="O288" s="7">
        <v>0</v>
      </c>
      <c r="P288" s="7">
        <v>0</v>
      </c>
      <c r="Q288" s="7">
        <v>6612</v>
      </c>
      <c r="R288" s="7">
        <v>6000</v>
      </c>
      <c r="S288" s="7"/>
      <c r="T288" s="7">
        <v>0</v>
      </c>
      <c r="U288" s="7">
        <v>0</v>
      </c>
      <c r="V288" s="7"/>
      <c r="W288" s="7">
        <v>0</v>
      </c>
      <c r="X288" s="7">
        <v>0</v>
      </c>
    </row>
    <row r="289" spans="1:24" x14ac:dyDescent="0.25">
      <c r="A289" s="7" t="s">
        <v>232</v>
      </c>
      <c r="B289" s="6" t="s">
        <v>514</v>
      </c>
      <c r="C289" s="7" t="s">
        <v>40</v>
      </c>
      <c r="D289" s="7">
        <v>2400</v>
      </c>
      <c r="E289" s="7">
        <v>0</v>
      </c>
      <c r="F289" s="7">
        <v>2400</v>
      </c>
      <c r="G289" s="7">
        <v>960</v>
      </c>
      <c r="H289" s="12">
        <f t="shared" si="4"/>
        <v>1440</v>
      </c>
      <c r="I289" s="7"/>
      <c r="J289" s="7">
        <v>0</v>
      </c>
      <c r="K289" s="7">
        <v>0</v>
      </c>
      <c r="L289" s="7">
        <v>0</v>
      </c>
      <c r="M289" s="7">
        <v>0</v>
      </c>
      <c r="N289" s="7"/>
      <c r="O289" s="7">
        <v>0</v>
      </c>
      <c r="P289" s="7">
        <v>0</v>
      </c>
      <c r="Q289" s="7">
        <v>0</v>
      </c>
      <c r="R289" s="7">
        <v>0</v>
      </c>
      <c r="S289" s="7"/>
      <c r="T289" s="7">
        <v>0</v>
      </c>
      <c r="U289" s="7">
        <v>0</v>
      </c>
      <c r="V289" s="7" t="s">
        <v>515</v>
      </c>
      <c r="W289" s="7">
        <v>2400</v>
      </c>
      <c r="X289" s="7">
        <v>960</v>
      </c>
    </row>
    <row r="290" spans="1:24" ht="30" x14ac:dyDescent="0.25">
      <c r="A290" s="2" t="s">
        <v>427</v>
      </c>
      <c r="B290" s="2" t="s">
        <v>428</v>
      </c>
      <c r="C290" s="2"/>
      <c r="D290" s="2">
        <v>1830</v>
      </c>
      <c r="E290" s="2">
        <v>0</v>
      </c>
      <c r="F290" s="2">
        <v>1830</v>
      </c>
      <c r="G290" s="2">
        <v>1830</v>
      </c>
      <c r="H290" s="12">
        <f t="shared" si="4"/>
        <v>0</v>
      </c>
      <c r="I290" s="2"/>
      <c r="J290" s="2">
        <v>1830</v>
      </c>
      <c r="K290" s="2">
        <v>0</v>
      </c>
      <c r="L290" s="2">
        <v>1830</v>
      </c>
      <c r="M290" s="2">
        <v>0</v>
      </c>
      <c r="N290" s="2"/>
      <c r="O290" s="2">
        <v>0</v>
      </c>
      <c r="P290" s="2">
        <v>0</v>
      </c>
      <c r="Q290" s="2">
        <v>0</v>
      </c>
      <c r="R290" s="2">
        <v>0</v>
      </c>
      <c r="S290" s="2"/>
      <c r="T290" s="2">
        <v>0</v>
      </c>
      <c r="U290" s="2">
        <v>0</v>
      </c>
      <c r="V290" s="2"/>
      <c r="W290" s="2">
        <v>0</v>
      </c>
      <c r="X290" s="2">
        <v>0</v>
      </c>
    </row>
    <row r="291" spans="1:24" ht="45" x14ac:dyDescent="0.25">
      <c r="A291" s="7" t="s">
        <v>516</v>
      </c>
      <c r="B291" s="6" t="s">
        <v>517</v>
      </c>
      <c r="C291" s="7" t="s">
        <v>72</v>
      </c>
      <c r="D291" s="7">
        <v>1830</v>
      </c>
      <c r="E291" s="7">
        <v>0</v>
      </c>
      <c r="F291" s="7">
        <v>1830</v>
      </c>
      <c r="G291" s="7">
        <v>1830</v>
      </c>
      <c r="H291" s="12">
        <f t="shared" si="4"/>
        <v>0</v>
      </c>
      <c r="I291" s="7" t="s">
        <v>518</v>
      </c>
      <c r="J291" s="7">
        <v>1830</v>
      </c>
      <c r="K291" s="7">
        <v>0</v>
      </c>
      <c r="L291" s="7">
        <v>1830</v>
      </c>
      <c r="M291" s="7">
        <v>0</v>
      </c>
      <c r="N291" s="7"/>
      <c r="O291" s="7">
        <v>0</v>
      </c>
      <c r="P291" s="7">
        <v>0</v>
      </c>
      <c r="Q291" s="7">
        <v>0</v>
      </c>
      <c r="R291" s="7">
        <v>0</v>
      </c>
      <c r="S291" s="7"/>
      <c r="T291" s="7">
        <v>0</v>
      </c>
      <c r="U291" s="7">
        <v>0</v>
      </c>
      <c r="V291" s="7"/>
      <c r="W291" s="7">
        <v>0</v>
      </c>
      <c r="X291" s="7">
        <v>0</v>
      </c>
    </row>
    <row r="292" spans="1:24" x14ac:dyDescent="0.25">
      <c r="A292" s="2" t="s">
        <v>453</v>
      </c>
      <c r="B292" s="2" t="s">
        <v>454</v>
      </c>
      <c r="C292" s="2"/>
      <c r="D292" s="2">
        <v>31356</v>
      </c>
      <c r="E292" s="2">
        <v>0</v>
      </c>
      <c r="F292" s="2">
        <v>31356</v>
      </c>
      <c r="G292" s="2">
        <v>28476</v>
      </c>
      <c r="H292" s="12">
        <f t="shared" si="4"/>
        <v>2880</v>
      </c>
      <c r="I292" s="2"/>
      <c r="J292" s="2">
        <v>0</v>
      </c>
      <c r="K292" s="2">
        <v>0</v>
      </c>
      <c r="L292" s="2">
        <v>0</v>
      </c>
      <c r="M292" s="2">
        <v>0</v>
      </c>
      <c r="N292" s="2"/>
      <c r="O292" s="2">
        <v>0</v>
      </c>
      <c r="P292" s="2">
        <v>0</v>
      </c>
      <c r="Q292" s="2">
        <v>26556</v>
      </c>
      <c r="R292" s="2">
        <v>26556</v>
      </c>
      <c r="S292" s="2"/>
      <c r="T292" s="2">
        <v>0</v>
      </c>
      <c r="U292" s="2">
        <v>0</v>
      </c>
      <c r="V292" s="2"/>
      <c r="W292" s="2">
        <v>4800</v>
      </c>
      <c r="X292" s="2">
        <v>1920</v>
      </c>
    </row>
    <row r="293" spans="1:24" ht="30" x14ac:dyDescent="0.25">
      <c r="A293" s="7" t="s">
        <v>506</v>
      </c>
      <c r="B293" s="6" t="s">
        <v>519</v>
      </c>
      <c r="C293" s="7" t="s">
        <v>72</v>
      </c>
      <c r="D293" s="7">
        <v>8120</v>
      </c>
      <c r="E293" s="7">
        <v>0</v>
      </c>
      <c r="F293" s="7">
        <v>8120</v>
      </c>
      <c r="G293" s="7">
        <v>8120</v>
      </c>
      <c r="H293" s="12">
        <f t="shared" si="4"/>
        <v>0</v>
      </c>
      <c r="I293" s="7"/>
      <c r="J293" s="7">
        <v>0</v>
      </c>
      <c r="K293" s="7">
        <v>0</v>
      </c>
      <c r="L293" s="7">
        <v>0</v>
      </c>
      <c r="M293" s="7">
        <v>0</v>
      </c>
      <c r="N293" s="7"/>
      <c r="O293" s="7">
        <v>0</v>
      </c>
      <c r="P293" s="7">
        <v>0</v>
      </c>
      <c r="Q293" s="7">
        <v>8120</v>
      </c>
      <c r="R293" s="7">
        <v>8120</v>
      </c>
      <c r="S293" s="7"/>
      <c r="T293" s="7">
        <v>0</v>
      </c>
      <c r="U293" s="7">
        <v>0</v>
      </c>
      <c r="V293" s="7"/>
      <c r="W293" s="7">
        <v>0</v>
      </c>
      <c r="X293" s="7">
        <v>0</v>
      </c>
    </row>
    <row r="294" spans="1:24" ht="30" x14ac:dyDescent="0.25">
      <c r="A294" s="7" t="s">
        <v>506</v>
      </c>
      <c r="B294" s="6" t="s">
        <v>520</v>
      </c>
      <c r="C294" s="7" t="s">
        <v>72</v>
      </c>
      <c r="D294" s="7">
        <v>18436</v>
      </c>
      <c r="E294" s="7">
        <v>0</v>
      </c>
      <c r="F294" s="7">
        <v>18436</v>
      </c>
      <c r="G294" s="7">
        <v>18436</v>
      </c>
      <c r="H294" s="12">
        <f t="shared" si="4"/>
        <v>0</v>
      </c>
      <c r="I294" s="7"/>
      <c r="J294" s="7">
        <v>0</v>
      </c>
      <c r="K294" s="7">
        <v>0</v>
      </c>
      <c r="L294" s="7">
        <v>0</v>
      </c>
      <c r="M294" s="7">
        <v>0</v>
      </c>
      <c r="N294" s="7"/>
      <c r="O294" s="7">
        <v>0</v>
      </c>
      <c r="P294" s="7">
        <v>0</v>
      </c>
      <c r="Q294" s="7">
        <v>18436</v>
      </c>
      <c r="R294" s="7">
        <v>18436</v>
      </c>
      <c r="S294" s="7"/>
      <c r="T294" s="7">
        <v>0</v>
      </c>
      <c r="U294" s="7">
        <v>0</v>
      </c>
      <c r="V294" s="7"/>
      <c r="W294" s="7">
        <v>0</v>
      </c>
      <c r="X294" s="7">
        <v>0</v>
      </c>
    </row>
    <row r="295" spans="1:24" x14ac:dyDescent="0.25">
      <c r="A295" s="7" t="s">
        <v>232</v>
      </c>
      <c r="B295" s="6" t="s">
        <v>521</v>
      </c>
      <c r="C295" s="7" t="s">
        <v>40</v>
      </c>
      <c r="D295" s="7">
        <v>4800</v>
      </c>
      <c r="E295" s="7">
        <v>0</v>
      </c>
      <c r="F295" s="7">
        <v>4800</v>
      </c>
      <c r="G295" s="7">
        <v>1920</v>
      </c>
      <c r="H295" s="12">
        <f t="shared" si="4"/>
        <v>2880</v>
      </c>
      <c r="I295" s="7"/>
      <c r="J295" s="7">
        <v>0</v>
      </c>
      <c r="K295" s="7">
        <v>0</v>
      </c>
      <c r="L295" s="7">
        <v>0</v>
      </c>
      <c r="M295" s="7">
        <v>0</v>
      </c>
      <c r="N295" s="7"/>
      <c r="O295" s="7">
        <v>0</v>
      </c>
      <c r="P295" s="7">
        <v>0</v>
      </c>
      <c r="Q295" s="7">
        <v>0</v>
      </c>
      <c r="R295" s="7">
        <v>0</v>
      </c>
      <c r="S295" s="7"/>
      <c r="T295" s="7">
        <v>0</v>
      </c>
      <c r="U295" s="7">
        <v>0</v>
      </c>
      <c r="V295" s="7" t="s">
        <v>522</v>
      </c>
      <c r="W295" s="7">
        <v>4800</v>
      </c>
      <c r="X295" s="7">
        <v>1920</v>
      </c>
    </row>
    <row r="296" spans="1:24" ht="30" x14ac:dyDescent="0.25">
      <c r="A296" s="3" t="s">
        <v>239</v>
      </c>
      <c r="B296" s="3" t="s">
        <v>240</v>
      </c>
      <c r="C296" s="3"/>
      <c r="D296" s="3">
        <v>41224</v>
      </c>
      <c r="E296" s="3">
        <v>0</v>
      </c>
      <c r="F296" s="3">
        <v>41224</v>
      </c>
      <c r="G296" s="3">
        <v>41079</v>
      </c>
      <c r="H296" s="12">
        <f t="shared" si="4"/>
        <v>145</v>
      </c>
      <c r="I296" s="3"/>
      <c r="J296" s="3">
        <v>0</v>
      </c>
      <c r="K296" s="3">
        <v>0</v>
      </c>
      <c r="L296" s="3">
        <v>0</v>
      </c>
      <c r="M296" s="3">
        <v>0</v>
      </c>
      <c r="N296" s="3"/>
      <c r="O296" s="3">
        <v>0</v>
      </c>
      <c r="P296" s="3">
        <v>0</v>
      </c>
      <c r="Q296" s="3">
        <v>36000</v>
      </c>
      <c r="R296" s="3">
        <v>35855</v>
      </c>
      <c r="S296" s="3"/>
      <c r="T296" s="3">
        <v>0</v>
      </c>
      <c r="U296" s="3">
        <v>0</v>
      </c>
      <c r="V296" s="3"/>
      <c r="W296" s="3">
        <v>5224</v>
      </c>
      <c r="X296" s="3">
        <v>5224</v>
      </c>
    </row>
    <row r="297" spans="1:24" ht="30" x14ac:dyDescent="0.25">
      <c r="A297" s="2" t="s">
        <v>255</v>
      </c>
      <c r="B297" s="2" t="s">
        <v>256</v>
      </c>
      <c r="C297" s="2"/>
      <c r="D297" s="2">
        <v>3558</v>
      </c>
      <c r="E297" s="2">
        <v>0</v>
      </c>
      <c r="F297" s="2">
        <v>3558</v>
      </c>
      <c r="G297" s="2">
        <v>3558</v>
      </c>
      <c r="H297" s="12">
        <f t="shared" si="4"/>
        <v>0</v>
      </c>
      <c r="I297" s="2"/>
      <c r="J297" s="2">
        <v>0</v>
      </c>
      <c r="K297" s="2">
        <v>0</v>
      </c>
      <c r="L297" s="2">
        <v>0</v>
      </c>
      <c r="M297" s="2">
        <v>0</v>
      </c>
      <c r="N297" s="2"/>
      <c r="O297" s="2">
        <v>0</v>
      </c>
      <c r="P297" s="2">
        <v>0</v>
      </c>
      <c r="Q297" s="2">
        <v>0</v>
      </c>
      <c r="R297" s="2">
        <v>0</v>
      </c>
      <c r="S297" s="2"/>
      <c r="T297" s="2">
        <v>0</v>
      </c>
      <c r="U297" s="2">
        <v>0</v>
      </c>
      <c r="V297" s="2"/>
      <c r="W297" s="2">
        <v>3558</v>
      </c>
      <c r="X297" s="2">
        <v>3558</v>
      </c>
    </row>
    <row r="298" spans="1:24" ht="30" x14ac:dyDescent="0.25">
      <c r="A298" s="7" t="s">
        <v>523</v>
      </c>
      <c r="B298" s="6" t="s">
        <v>524</v>
      </c>
      <c r="C298" s="7" t="s">
        <v>72</v>
      </c>
      <c r="D298" s="7">
        <v>3558</v>
      </c>
      <c r="E298" s="7">
        <v>0</v>
      </c>
      <c r="F298" s="7">
        <v>3558</v>
      </c>
      <c r="G298" s="7">
        <v>3558</v>
      </c>
      <c r="H298" s="12">
        <f t="shared" si="4"/>
        <v>0</v>
      </c>
      <c r="I298" s="7"/>
      <c r="J298" s="7">
        <v>0</v>
      </c>
      <c r="K298" s="7">
        <v>0</v>
      </c>
      <c r="L298" s="7">
        <v>0</v>
      </c>
      <c r="M298" s="7">
        <v>0</v>
      </c>
      <c r="N298" s="7"/>
      <c r="O298" s="7">
        <v>0</v>
      </c>
      <c r="P298" s="7">
        <v>0</v>
      </c>
      <c r="Q298" s="7">
        <v>0</v>
      </c>
      <c r="R298" s="7">
        <v>0</v>
      </c>
      <c r="S298" s="7"/>
      <c r="T298" s="7">
        <v>0</v>
      </c>
      <c r="U298" s="7">
        <v>0</v>
      </c>
      <c r="V298" s="7" t="s">
        <v>525</v>
      </c>
      <c r="W298" s="7">
        <v>3558</v>
      </c>
      <c r="X298" s="7">
        <v>3558</v>
      </c>
    </row>
    <row r="299" spans="1:24" ht="45" x14ac:dyDescent="0.25">
      <c r="A299" s="2" t="s">
        <v>261</v>
      </c>
      <c r="B299" s="2" t="s">
        <v>262</v>
      </c>
      <c r="C299" s="2"/>
      <c r="D299" s="2">
        <v>1666</v>
      </c>
      <c r="E299" s="2">
        <v>0</v>
      </c>
      <c r="F299" s="2">
        <v>1666</v>
      </c>
      <c r="G299" s="2">
        <v>1666</v>
      </c>
      <c r="H299" s="12">
        <f t="shared" si="4"/>
        <v>0</v>
      </c>
      <c r="I299" s="2"/>
      <c r="J299" s="2">
        <v>0</v>
      </c>
      <c r="K299" s="2">
        <v>0</v>
      </c>
      <c r="L299" s="2">
        <v>0</v>
      </c>
      <c r="M299" s="2">
        <v>0</v>
      </c>
      <c r="N299" s="2"/>
      <c r="O299" s="2">
        <v>0</v>
      </c>
      <c r="P299" s="2">
        <v>0</v>
      </c>
      <c r="Q299" s="2">
        <v>0</v>
      </c>
      <c r="R299" s="2">
        <v>0</v>
      </c>
      <c r="S299" s="2"/>
      <c r="T299" s="2">
        <v>0</v>
      </c>
      <c r="U299" s="2">
        <v>0</v>
      </c>
      <c r="V299" s="2"/>
      <c r="W299" s="2">
        <v>1666</v>
      </c>
      <c r="X299" s="2">
        <v>1666</v>
      </c>
    </row>
    <row r="300" spans="1:24" x14ac:dyDescent="0.25">
      <c r="A300" s="7" t="s">
        <v>526</v>
      </c>
      <c r="B300" s="6" t="s">
        <v>527</v>
      </c>
      <c r="C300" s="7" t="s">
        <v>62</v>
      </c>
      <c r="D300" s="7">
        <v>0</v>
      </c>
      <c r="E300" s="7">
        <v>0</v>
      </c>
      <c r="F300" s="7">
        <v>0</v>
      </c>
      <c r="G300" s="7">
        <v>0</v>
      </c>
      <c r="H300" s="12">
        <f t="shared" si="4"/>
        <v>0</v>
      </c>
      <c r="I300" s="7"/>
      <c r="J300" s="7">
        <v>0</v>
      </c>
      <c r="K300" s="7">
        <v>0</v>
      </c>
      <c r="L300" s="7">
        <v>0</v>
      </c>
      <c r="M300" s="7">
        <v>0</v>
      </c>
      <c r="N300" s="7"/>
      <c r="O300" s="7">
        <v>0</v>
      </c>
      <c r="P300" s="7">
        <v>0</v>
      </c>
      <c r="Q300" s="7">
        <v>0</v>
      </c>
      <c r="R300" s="7">
        <v>0</v>
      </c>
      <c r="S300" s="7"/>
      <c r="T300" s="7">
        <v>0</v>
      </c>
      <c r="U300" s="7">
        <v>0</v>
      </c>
      <c r="V300" s="7"/>
      <c r="W300" s="7">
        <v>0</v>
      </c>
      <c r="X300" s="7">
        <v>0</v>
      </c>
    </row>
    <row r="301" spans="1:24" ht="30" x14ac:dyDescent="0.25">
      <c r="A301" s="7" t="s">
        <v>523</v>
      </c>
      <c r="B301" s="6" t="s">
        <v>528</v>
      </c>
      <c r="C301" s="7" t="s">
        <v>72</v>
      </c>
      <c r="D301" s="7">
        <v>1666</v>
      </c>
      <c r="E301" s="7">
        <v>0</v>
      </c>
      <c r="F301" s="7">
        <v>1666</v>
      </c>
      <c r="G301" s="7">
        <v>1666</v>
      </c>
      <c r="H301" s="12">
        <f t="shared" si="4"/>
        <v>0</v>
      </c>
      <c r="I301" s="7"/>
      <c r="J301" s="7">
        <v>0</v>
      </c>
      <c r="K301" s="7">
        <v>0</v>
      </c>
      <c r="L301" s="7">
        <v>0</v>
      </c>
      <c r="M301" s="7">
        <v>0</v>
      </c>
      <c r="N301" s="7"/>
      <c r="O301" s="7">
        <v>0</v>
      </c>
      <c r="P301" s="7">
        <v>0</v>
      </c>
      <c r="Q301" s="7">
        <v>0</v>
      </c>
      <c r="R301" s="7">
        <v>0</v>
      </c>
      <c r="S301" s="7"/>
      <c r="T301" s="7">
        <v>0</v>
      </c>
      <c r="U301" s="7">
        <v>0</v>
      </c>
      <c r="V301" s="7" t="s">
        <v>529</v>
      </c>
      <c r="W301" s="7">
        <v>1666</v>
      </c>
      <c r="X301" s="7">
        <v>1666</v>
      </c>
    </row>
    <row r="302" spans="1:24" x14ac:dyDescent="0.25">
      <c r="A302" s="2" t="s">
        <v>453</v>
      </c>
      <c r="B302" s="2" t="s">
        <v>454</v>
      </c>
      <c r="C302" s="2"/>
      <c r="D302" s="2">
        <v>36000</v>
      </c>
      <c r="E302" s="2">
        <v>0</v>
      </c>
      <c r="F302" s="2">
        <v>36000</v>
      </c>
      <c r="G302" s="2">
        <v>35855</v>
      </c>
      <c r="H302" s="12">
        <f t="shared" si="4"/>
        <v>145</v>
      </c>
      <c r="I302" s="2"/>
      <c r="J302" s="2">
        <v>0</v>
      </c>
      <c r="K302" s="2">
        <v>0</v>
      </c>
      <c r="L302" s="2">
        <v>0</v>
      </c>
      <c r="M302" s="2">
        <v>0</v>
      </c>
      <c r="N302" s="2"/>
      <c r="O302" s="2">
        <v>0</v>
      </c>
      <c r="P302" s="2">
        <v>0</v>
      </c>
      <c r="Q302" s="2">
        <v>36000</v>
      </c>
      <c r="R302" s="2">
        <v>35855</v>
      </c>
      <c r="S302" s="2"/>
      <c r="T302" s="2">
        <v>0</v>
      </c>
      <c r="U302" s="2">
        <v>0</v>
      </c>
      <c r="V302" s="2"/>
      <c r="W302" s="2">
        <v>0</v>
      </c>
      <c r="X302" s="2">
        <v>0</v>
      </c>
    </row>
    <row r="303" spans="1:24" x14ac:dyDescent="0.25">
      <c r="A303" s="7" t="s">
        <v>526</v>
      </c>
      <c r="B303" s="6" t="s">
        <v>530</v>
      </c>
      <c r="C303" s="7" t="s">
        <v>72</v>
      </c>
      <c r="D303" s="7">
        <v>36000</v>
      </c>
      <c r="E303" s="7">
        <v>0</v>
      </c>
      <c r="F303" s="7">
        <v>36000</v>
      </c>
      <c r="G303" s="7">
        <v>35855</v>
      </c>
      <c r="H303" s="12">
        <f t="shared" si="4"/>
        <v>145</v>
      </c>
      <c r="I303" s="7"/>
      <c r="J303" s="7">
        <v>0</v>
      </c>
      <c r="K303" s="7">
        <v>0</v>
      </c>
      <c r="L303" s="7">
        <v>0</v>
      </c>
      <c r="M303" s="7">
        <v>0</v>
      </c>
      <c r="N303" s="7"/>
      <c r="O303" s="7">
        <v>0</v>
      </c>
      <c r="P303" s="7">
        <v>0</v>
      </c>
      <c r="Q303" s="7">
        <v>36000</v>
      </c>
      <c r="R303" s="7">
        <v>35855</v>
      </c>
      <c r="S303" s="7"/>
      <c r="T303" s="7">
        <v>0</v>
      </c>
      <c r="U303" s="7">
        <v>0</v>
      </c>
      <c r="V303" s="7"/>
      <c r="W303" s="7">
        <v>0</v>
      </c>
      <c r="X303" s="7">
        <v>0</v>
      </c>
    </row>
    <row r="304" spans="1:24" ht="30" x14ac:dyDescent="0.25">
      <c r="A304" s="1" t="s">
        <v>531</v>
      </c>
      <c r="B304" s="1" t="s">
        <v>532</v>
      </c>
      <c r="C304" s="1"/>
      <c r="D304" s="1">
        <v>132050</v>
      </c>
      <c r="E304" s="1">
        <v>89520</v>
      </c>
      <c r="F304" s="1">
        <v>42530</v>
      </c>
      <c r="G304" s="1">
        <v>0</v>
      </c>
      <c r="H304" s="12">
        <f t="shared" si="4"/>
        <v>42530</v>
      </c>
      <c r="I304" s="1"/>
      <c r="J304" s="1">
        <v>0</v>
      </c>
      <c r="K304" s="1">
        <v>0</v>
      </c>
      <c r="L304" s="1">
        <v>0</v>
      </c>
      <c r="M304" s="1">
        <v>0</v>
      </c>
      <c r="N304" s="1"/>
      <c r="O304" s="1">
        <v>0</v>
      </c>
      <c r="P304" s="1">
        <v>0</v>
      </c>
      <c r="Q304" s="1">
        <v>42530</v>
      </c>
      <c r="R304" s="1">
        <v>0</v>
      </c>
      <c r="S304" s="1"/>
      <c r="T304" s="1">
        <v>0</v>
      </c>
      <c r="U304" s="1">
        <v>0</v>
      </c>
      <c r="V304" s="1"/>
      <c r="W304" s="1">
        <v>0</v>
      </c>
      <c r="X304" s="1">
        <v>0</v>
      </c>
    </row>
    <row r="305" spans="1:24" x14ac:dyDescent="0.25">
      <c r="A305" s="3" t="s">
        <v>31</v>
      </c>
      <c r="B305" s="3" t="s">
        <v>32</v>
      </c>
      <c r="C305" s="3"/>
      <c r="D305" s="3">
        <v>9500</v>
      </c>
      <c r="E305" s="3">
        <v>0</v>
      </c>
      <c r="F305" s="3">
        <v>9500</v>
      </c>
      <c r="G305" s="3">
        <v>0</v>
      </c>
      <c r="H305" s="12">
        <f t="shared" si="4"/>
        <v>9500</v>
      </c>
      <c r="I305" s="3"/>
      <c r="J305" s="3">
        <v>0</v>
      </c>
      <c r="K305" s="3">
        <v>0</v>
      </c>
      <c r="L305" s="3">
        <v>0</v>
      </c>
      <c r="M305" s="3">
        <v>0</v>
      </c>
      <c r="N305" s="3"/>
      <c r="O305" s="3">
        <v>0</v>
      </c>
      <c r="P305" s="3">
        <v>0</v>
      </c>
      <c r="Q305" s="3">
        <v>9500</v>
      </c>
      <c r="R305" s="3">
        <v>0</v>
      </c>
      <c r="S305" s="3"/>
      <c r="T305" s="3">
        <v>0</v>
      </c>
      <c r="U305" s="3">
        <v>0</v>
      </c>
      <c r="V305" s="3"/>
      <c r="W305" s="3">
        <v>0</v>
      </c>
      <c r="X305" s="3">
        <v>0</v>
      </c>
    </row>
    <row r="306" spans="1:24" ht="45" x14ac:dyDescent="0.25">
      <c r="A306" s="2" t="s">
        <v>533</v>
      </c>
      <c r="B306" s="2" t="s">
        <v>534</v>
      </c>
      <c r="C306" s="2"/>
      <c r="D306" s="2">
        <v>9500</v>
      </c>
      <c r="E306" s="2">
        <v>0</v>
      </c>
      <c r="F306" s="2">
        <v>9500</v>
      </c>
      <c r="G306" s="2">
        <v>0</v>
      </c>
      <c r="H306" s="12">
        <f t="shared" si="4"/>
        <v>9500</v>
      </c>
      <c r="I306" s="2"/>
      <c r="J306" s="2">
        <v>0</v>
      </c>
      <c r="K306" s="2">
        <v>0</v>
      </c>
      <c r="L306" s="2">
        <v>0</v>
      </c>
      <c r="M306" s="2">
        <v>0</v>
      </c>
      <c r="N306" s="2"/>
      <c r="O306" s="2">
        <v>0</v>
      </c>
      <c r="P306" s="2">
        <v>0</v>
      </c>
      <c r="Q306" s="2">
        <v>9500</v>
      </c>
      <c r="R306" s="2">
        <v>0</v>
      </c>
      <c r="S306" s="2"/>
      <c r="T306" s="2">
        <v>0</v>
      </c>
      <c r="U306" s="2">
        <v>0</v>
      </c>
      <c r="V306" s="2"/>
      <c r="W306" s="2">
        <v>0</v>
      </c>
      <c r="X306" s="2">
        <v>0</v>
      </c>
    </row>
    <row r="307" spans="1:24" ht="45" x14ac:dyDescent="0.25">
      <c r="A307" s="7" t="s">
        <v>34</v>
      </c>
      <c r="B307" s="6" t="s">
        <v>535</v>
      </c>
      <c r="C307" s="7" t="s">
        <v>62</v>
      </c>
      <c r="D307" s="7">
        <v>9500</v>
      </c>
      <c r="E307" s="7">
        <v>0</v>
      </c>
      <c r="F307" s="7">
        <v>9500</v>
      </c>
      <c r="G307" s="7">
        <v>0</v>
      </c>
      <c r="H307" s="12">
        <f t="shared" si="4"/>
        <v>9500</v>
      </c>
      <c r="I307" s="7"/>
      <c r="J307" s="7">
        <v>0</v>
      </c>
      <c r="K307" s="7">
        <v>0</v>
      </c>
      <c r="L307" s="7">
        <v>0</v>
      </c>
      <c r="M307" s="7">
        <v>0</v>
      </c>
      <c r="N307" s="7"/>
      <c r="O307" s="7">
        <v>0</v>
      </c>
      <c r="P307" s="7">
        <v>0</v>
      </c>
      <c r="Q307" s="7">
        <v>9500</v>
      </c>
      <c r="R307" s="7">
        <v>0</v>
      </c>
      <c r="S307" s="7"/>
      <c r="T307" s="7">
        <v>0</v>
      </c>
      <c r="U307" s="7">
        <v>0</v>
      </c>
      <c r="V307" s="7"/>
      <c r="W307" s="7">
        <v>0</v>
      </c>
      <c r="X307" s="7">
        <v>0</v>
      </c>
    </row>
    <row r="308" spans="1:24" ht="60" x14ac:dyDescent="0.25">
      <c r="A308" s="3" t="s">
        <v>85</v>
      </c>
      <c r="B308" s="3" t="s">
        <v>86</v>
      </c>
      <c r="C308" s="3"/>
      <c r="D308" s="3">
        <v>122550</v>
      </c>
      <c r="E308" s="3">
        <v>89520</v>
      </c>
      <c r="F308" s="3">
        <v>33030</v>
      </c>
      <c r="G308" s="3">
        <v>0</v>
      </c>
      <c r="H308" s="12">
        <f t="shared" si="4"/>
        <v>33030</v>
      </c>
      <c r="I308" s="3"/>
      <c r="J308" s="3">
        <v>0</v>
      </c>
      <c r="K308" s="3">
        <v>0</v>
      </c>
      <c r="L308" s="3">
        <v>0</v>
      </c>
      <c r="M308" s="3">
        <v>0</v>
      </c>
      <c r="N308" s="3"/>
      <c r="O308" s="3">
        <v>0</v>
      </c>
      <c r="P308" s="3">
        <v>0</v>
      </c>
      <c r="Q308" s="3">
        <v>33030</v>
      </c>
      <c r="R308" s="3">
        <v>0</v>
      </c>
      <c r="S308" s="3"/>
      <c r="T308" s="3">
        <v>0</v>
      </c>
      <c r="U308" s="3">
        <v>0</v>
      </c>
      <c r="V308" s="3"/>
      <c r="W308" s="3">
        <v>0</v>
      </c>
      <c r="X308" s="3">
        <v>0</v>
      </c>
    </row>
    <row r="309" spans="1:24" ht="45" x14ac:dyDescent="0.25">
      <c r="A309" s="2" t="s">
        <v>536</v>
      </c>
      <c r="B309" s="2" t="s">
        <v>537</v>
      </c>
      <c r="C309" s="2"/>
      <c r="D309" s="2">
        <v>122550</v>
      </c>
      <c r="E309" s="2">
        <v>89520</v>
      </c>
      <c r="F309" s="2">
        <v>33030</v>
      </c>
      <c r="G309" s="2">
        <v>0</v>
      </c>
      <c r="H309" s="12">
        <f t="shared" si="4"/>
        <v>33030</v>
      </c>
      <c r="I309" s="2"/>
      <c r="J309" s="2">
        <v>0</v>
      </c>
      <c r="K309" s="2">
        <v>0</v>
      </c>
      <c r="L309" s="2">
        <v>0</v>
      </c>
      <c r="M309" s="2">
        <v>0</v>
      </c>
      <c r="N309" s="2"/>
      <c r="O309" s="2">
        <v>0</v>
      </c>
      <c r="P309" s="2">
        <v>0</v>
      </c>
      <c r="Q309" s="2">
        <v>33030</v>
      </c>
      <c r="R309" s="2">
        <v>0</v>
      </c>
      <c r="S309" s="2"/>
      <c r="T309" s="2">
        <v>0</v>
      </c>
      <c r="U309" s="2">
        <v>0</v>
      </c>
      <c r="V309" s="2"/>
      <c r="W309" s="2">
        <v>0</v>
      </c>
      <c r="X309" s="2">
        <v>0</v>
      </c>
    </row>
    <row r="310" spans="1:24" ht="30" x14ac:dyDescent="0.25">
      <c r="A310" s="7" t="s">
        <v>538</v>
      </c>
      <c r="B310" s="6" t="s">
        <v>539</v>
      </c>
      <c r="C310" s="7" t="s">
        <v>116</v>
      </c>
      <c r="D310" s="7">
        <v>100550</v>
      </c>
      <c r="E310" s="7">
        <v>89520</v>
      </c>
      <c r="F310" s="7">
        <v>11030</v>
      </c>
      <c r="G310" s="7">
        <v>0</v>
      </c>
      <c r="H310" s="12">
        <f t="shared" si="4"/>
        <v>11030</v>
      </c>
      <c r="I310" s="7"/>
      <c r="J310" s="7">
        <v>0</v>
      </c>
      <c r="K310" s="7">
        <v>0</v>
      </c>
      <c r="L310" s="7">
        <v>0</v>
      </c>
      <c r="M310" s="7">
        <v>0</v>
      </c>
      <c r="N310" s="7"/>
      <c r="O310" s="7">
        <v>0</v>
      </c>
      <c r="P310" s="7">
        <v>0</v>
      </c>
      <c r="Q310" s="7">
        <v>11030</v>
      </c>
      <c r="R310" s="7">
        <v>0</v>
      </c>
      <c r="S310" s="7"/>
      <c r="T310" s="7">
        <v>0</v>
      </c>
      <c r="U310" s="7">
        <v>0</v>
      </c>
      <c r="V310" s="7"/>
      <c r="W310" s="7">
        <v>0</v>
      </c>
      <c r="X310" s="7">
        <v>0</v>
      </c>
    </row>
    <row r="311" spans="1:24" ht="45" x14ac:dyDescent="0.25">
      <c r="A311" s="7" t="s">
        <v>538</v>
      </c>
      <c r="B311" s="6" t="s">
        <v>540</v>
      </c>
      <c r="C311" s="7" t="s">
        <v>116</v>
      </c>
      <c r="D311" s="7">
        <v>22000</v>
      </c>
      <c r="E311" s="7">
        <v>0</v>
      </c>
      <c r="F311" s="7">
        <v>22000</v>
      </c>
      <c r="G311" s="7">
        <v>0</v>
      </c>
      <c r="H311" s="12">
        <f t="shared" si="4"/>
        <v>22000</v>
      </c>
      <c r="I311" s="7"/>
      <c r="J311" s="7">
        <v>0</v>
      </c>
      <c r="K311" s="7">
        <v>0</v>
      </c>
      <c r="L311" s="7">
        <v>0</v>
      </c>
      <c r="M311" s="7">
        <v>0</v>
      </c>
      <c r="N311" s="7"/>
      <c r="O311" s="7">
        <v>0</v>
      </c>
      <c r="P311" s="7">
        <v>0</v>
      </c>
      <c r="Q311" s="7">
        <v>22000</v>
      </c>
      <c r="R311" s="7">
        <v>0</v>
      </c>
      <c r="S311" s="7"/>
      <c r="T311" s="7">
        <v>0</v>
      </c>
      <c r="U311" s="7">
        <v>0</v>
      </c>
      <c r="V311" s="7"/>
      <c r="W311" s="7">
        <v>0</v>
      </c>
      <c r="X311" s="7">
        <v>0</v>
      </c>
    </row>
    <row r="312" spans="1:24" x14ac:dyDescent="0.25">
      <c r="A312" s="1" t="s">
        <v>541</v>
      </c>
      <c r="B312" s="1" t="s">
        <v>542</v>
      </c>
      <c r="C312" s="1"/>
      <c r="D312" s="1">
        <v>0</v>
      </c>
      <c r="E312" s="1">
        <v>0</v>
      </c>
      <c r="F312" s="1">
        <v>0</v>
      </c>
      <c r="G312" s="1">
        <v>0</v>
      </c>
      <c r="H312" s="12">
        <f t="shared" si="4"/>
        <v>0</v>
      </c>
      <c r="I312" s="1"/>
      <c r="J312" s="1">
        <v>0</v>
      </c>
      <c r="K312" s="1">
        <v>0</v>
      </c>
      <c r="L312" s="1">
        <v>0</v>
      </c>
      <c r="M312" s="1">
        <v>0</v>
      </c>
      <c r="N312" s="1"/>
      <c r="O312" s="1">
        <v>0</v>
      </c>
      <c r="P312" s="1">
        <v>0</v>
      </c>
      <c r="Q312" s="1">
        <v>0</v>
      </c>
      <c r="R312" s="1">
        <v>0</v>
      </c>
      <c r="S312" s="1"/>
      <c r="T312" s="1">
        <v>0</v>
      </c>
      <c r="U312" s="1">
        <v>0</v>
      </c>
      <c r="V312" s="1"/>
      <c r="W312" s="1">
        <v>0</v>
      </c>
      <c r="X312" s="1">
        <v>0</v>
      </c>
    </row>
    <row r="313" spans="1:24" x14ac:dyDescent="0.25">
      <c r="A313" s="1" t="s">
        <v>543</v>
      </c>
      <c r="B313" s="1" t="s">
        <v>544</v>
      </c>
      <c r="C313" s="1"/>
      <c r="D313" s="1">
        <v>0</v>
      </c>
      <c r="E313" s="1">
        <v>0</v>
      </c>
      <c r="F313" s="1">
        <v>0</v>
      </c>
      <c r="G313" s="1">
        <v>0</v>
      </c>
      <c r="H313" s="12">
        <f t="shared" si="4"/>
        <v>0</v>
      </c>
      <c r="I313" s="1"/>
      <c r="J313" s="1">
        <v>0</v>
      </c>
      <c r="K313" s="1">
        <v>0</v>
      </c>
      <c r="L313" s="1">
        <v>0</v>
      </c>
      <c r="M313" s="1">
        <v>0</v>
      </c>
      <c r="N313" s="1"/>
      <c r="O313" s="1">
        <v>0</v>
      </c>
      <c r="P313" s="1">
        <v>0</v>
      </c>
      <c r="Q313" s="1">
        <v>0</v>
      </c>
      <c r="R313" s="1">
        <v>0</v>
      </c>
      <c r="S313" s="1"/>
      <c r="T313" s="1">
        <v>0</v>
      </c>
      <c r="U313" s="1">
        <v>0</v>
      </c>
      <c r="V313" s="1"/>
      <c r="W313" s="1">
        <v>0</v>
      </c>
      <c r="X313" s="1">
        <v>0</v>
      </c>
    </row>
    <row r="314" spans="1:24" ht="30" x14ac:dyDescent="0.25">
      <c r="A314" s="1" t="s">
        <v>545</v>
      </c>
      <c r="B314" s="1" t="s">
        <v>546</v>
      </c>
      <c r="C314" s="1"/>
      <c r="D314" s="1">
        <v>0</v>
      </c>
      <c r="E314" s="1">
        <v>0</v>
      </c>
      <c r="F314" s="1">
        <v>0</v>
      </c>
      <c r="G314" s="1">
        <v>0</v>
      </c>
      <c r="H314" s="12">
        <f t="shared" si="4"/>
        <v>0</v>
      </c>
      <c r="I314" s="1"/>
      <c r="J314" s="1">
        <v>0</v>
      </c>
      <c r="K314" s="1">
        <v>0</v>
      </c>
      <c r="L314" s="1">
        <v>0</v>
      </c>
      <c r="M314" s="1">
        <v>0</v>
      </c>
      <c r="N314" s="1"/>
      <c r="O314" s="1">
        <v>0</v>
      </c>
      <c r="P314" s="1">
        <v>0</v>
      </c>
      <c r="Q314" s="1">
        <v>0</v>
      </c>
      <c r="R314" s="1">
        <v>0</v>
      </c>
      <c r="S314" s="1"/>
      <c r="T314" s="1">
        <v>0</v>
      </c>
      <c r="U314" s="1">
        <v>0</v>
      </c>
      <c r="V314" s="1"/>
      <c r="W314" s="1">
        <v>0</v>
      </c>
      <c r="X314" s="1">
        <v>0</v>
      </c>
    </row>
    <row r="315" spans="1:24" ht="45" x14ac:dyDescent="0.25">
      <c r="A315" s="1" t="s">
        <v>547</v>
      </c>
      <c r="B315" s="1" t="s">
        <v>548</v>
      </c>
      <c r="C315" s="1"/>
      <c r="D315" s="1">
        <v>0</v>
      </c>
      <c r="E315" s="1">
        <v>0</v>
      </c>
      <c r="F315" s="1">
        <v>0</v>
      </c>
      <c r="G315" s="1">
        <v>0</v>
      </c>
      <c r="H315" s="12">
        <f t="shared" si="4"/>
        <v>0</v>
      </c>
      <c r="I315" s="1"/>
      <c r="J315" s="1">
        <v>0</v>
      </c>
      <c r="K315" s="1">
        <v>0</v>
      </c>
      <c r="L315" s="1">
        <v>0</v>
      </c>
      <c r="M315" s="1">
        <v>0</v>
      </c>
      <c r="N315" s="1"/>
      <c r="O315" s="1">
        <v>0</v>
      </c>
      <c r="P315" s="1">
        <v>0</v>
      </c>
      <c r="Q315" s="1">
        <v>0</v>
      </c>
      <c r="R315" s="1">
        <v>0</v>
      </c>
      <c r="S315" s="1"/>
      <c r="T315" s="1">
        <v>0</v>
      </c>
      <c r="U315" s="1">
        <v>0</v>
      </c>
      <c r="V315" s="1"/>
      <c r="W315" s="1">
        <v>0</v>
      </c>
      <c r="X315" s="1">
        <v>0</v>
      </c>
    </row>
    <row r="316" spans="1:24" ht="30" x14ac:dyDescent="0.25">
      <c r="A316" s="1" t="s">
        <v>549</v>
      </c>
      <c r="B316" s="1" t="s">
        <v>550</v>
      </c>
      <c r="C316" s="1"/>
      <c r="D316" s="1">
        <v>0</v>
      </c>
      <c r="E316" s="1">
        <v>0</v>
      </c>
      <c r="F316" s="1">
        <v>0</v>
      </c>
      <c r="G316" s="1">
        <v>0</v>
      </c>
      <c r="H316" s="12">
        <f t="shared" si="4"/>
        <v>0</v>
      </c>
      <c r="I316" s="1"/>
      <c r="J316" s="1">
        <v>0</v>
      </c>
      <c r="K316" s="1">
        <v>0</v>
      </c>
      <c r="L316" s="1">
        <v>0</v>
      </c>
      <c r="M316" s="1">
        <v>0</v>
      </c>
      <c r="N316" s="1"/>
      <c r="O316" s="1">
        <v>0</v>
      </c>
      <c r="P316" s="1">
        <v>0</v>
      </c>
      <c r="Q316" s="1">
        <v>0</v>
      </c>
      <c r="R316" s="1">
        <v>0</v>
      </c>
      <c r="S316" s="1"/>
      <c r="T316" s="1">
        <v>0</v>
      </c>
      <c r="U316" s="1">
        <v>0</v>
      </c>
      <c r="V316" s="1"/>
      <c r="W316" s="1">
        <v>0</v>
      </c>
      <c r="X316" s="1">
        <v>0</v>
      </c>
    </row>
    <row r="317" spans="1:24" x14ac:dyDescent="0.25">
      <c r="A317" s="1" t="s">
        <v>551</v>
      </c>
      <c r="B317" s="1" t="s">
        <v>552</v>
      </c>
      <c r="C317" s="1"/>
      <c r="D317" s="1">
        <v>0</v>
      </c>
      <c r="E317" s="1">
        <v>0</v>
      </c>
      <c r="F317" s="1">
        <v>0</v>
      </c>
      <c r="G317" s="1">
        <v>0</v>
      </c>
      <c r="H317" s="12">
        <f t="shared" si="4"/>
        <v>0</v>
      </c>
      <c r="I317" s="1"/>
      <c r="J317" s="1">
        <v>0</v>
      </c>
      <c r="K317" s="1">
        <v>0</v>
      </c>
      <c r="L317" s="1">
        <v>0</v>
      </c>
      <c r="M317" s="1">
        <v>0</v>
      </c>
      <c r="N317" s="1"/>
      <c r="O317" s="1">
        <v>0</v>
      </c>
      <c r="P317" s="1">
        <v>0</v>
      </c>
      <c r="Q317" s="1">
        <v>0</v>
      </c>
      <c r="R317" s="1">
        <v>0</v>
      </c>
      <c r="S317" s="1"/>
      <c r="T317" s="1">
        <v>0</v>
      </c>
      <c r="U317" s="1">
        <v>0</v>
      </c>
      <c r="V317" s="1"/>
      <c r="W317" s="1">
        <v>0</v>
      </c>
      <c r="X317" s="1">
        <v>0</v>
      </c>
    </row>
    <row r="321" spans="3:19" x14ac:dyDescent="0.25">
      <c r="C321" s="162" t="s">
        <v>553</v>
      </c>
      <c r="D321" s="162"/>
      <c r="E321" s="162"/>
      <c r="F321" s="162"/>
      <c r="N321" s="162" t="s">
        <v>554</v>
      </c>
      <c r="O321" s="162"/>
      <c r="P321" s="162"/>
      <c r="Q321" s="162"/>
      <c r="R321" s="162"/>
      <c r="S321" s="162"/>
    </row>
    <row r="322" spans="3:19" x14ac:dyDescent="0.25">
      <c r="C322" s="163" t="s">
        <v>555</v>
      </c>
      <c r="D322" s="163"/>
      <c r="E322" s="163"/>
      <c r="F322" s="163"/>
      <c r="N322" s="163" t="s">
        <v>556</v>
      </c>
      <c r="O322" s="163"/>
      <c r="P322" s="163"/>
      <c r="Q322" s="163"/>
      <c r="R322" s="163"/>
      <c r="S322" s="163"/>
    </row>
    <row r="323" spans="3:19" x14ac:dyDescent="0.25">
      <c r="C323" s="162" t="s">
        <v>557</v>
      </c>
      <c r="D323" s="162"/>
      <c r="E323" s="162"/>
      <c r="F323" s="162"/>
      <c r="N323" s="162" t="s">
        <v>558</v>
      </c>
      <c r="O323" s="162"/>
      <c r="P323" s="162"/>
      <c r="Q323" s="162"/>
      <c r="R323" s="162"/>
      <c r="S323" s="162"/>
    </row>
    <row r="324" spans="3:19" x14ac:dyDescent="0.25">
      <c r="C324" s="162" t="s">
        <v>559</v>
      </c>
      <c r="D324" s="162"/>
      <c r="E324" s="162"/>
      <c r="F324" s="162"/>
      <c r="N324" s="162" t="s">
        <v>560</v>
      </c>
      <c r="O324" s="162"/>
      <c r="P324" s="162"/>
      <c r="Q324" s="162"/>
      <c r="R324" s="162"/>
      <c r="S324" s="162"/>
    </row>
    <row r="325" spans="3:19" x14ac:dyDescent="0.25">
      <c r="C325" s="160"/>
      <c r="D325" s="160"/>
      <c r="E325" s="160"/>
      <c r="F325" s="160"/>
      <c r="N325" s="160"/>
      <c r="O325" s="160"/>
      <c r="P325" s="160"/>
      <c r="Q325" s="160"/>
      <c r="R325" s="160"/>
      <c r="S325" s="160"/>
    </row>
    <row r="326" spans="3:19" x14ac:dyDescent="0.25">
      <c r="C326" s="162" t="s">
        <v>561</v>
      </c>
      <c r="D326" s="162"/>
      <c r="E326" s="162"/>
      <c r="F326" s="162"/>
      <c r="N326" s="162" t="s">
        <v>562</v>
      </c>
      <c r="O326" s="162"/>
      <c r="P326" s="162"/>
      <c r="Q326" s="162"/>
      <c r="R326" s="162"/>
      <c r="S326" s="162"/>
    </row>
    <row r="327" spans="3:19" x14ac:dyDescent="0.25">
      <c r="C327" s="163" t="s">
        <v>563</v>
      </c>
      <c r="D327" s="163"/>
      <c r="E327" s="163"/>
      <c r="F327" s="163"/>
      <c r="N327" s="163" t="s">
        <v>555</v>
      </c>
      <c r="O327" s="163"/>
      <c r="P327" s="163"/>
      <c r="Q327" s="163"/>
      <c r="R327" s="163"/>
      <c r="S327" s="163"/>
    </row>
    <row r="328" spans="3:19" x14ac:dyDescent="0.25">
      <c r="C328" s="163"/>
      <c r="D328" s="163"/>
      <c r="E328" s="163"/>
      <c r="F328" s="163"/>
      <c r="N328" s="163"/>
      <c r="O328" s="163"/>
      <c r="P328" s="163"/>
      <c r="Q328" s="163"/>
      <c r="R328" s="163"/>
      <c r="S328" s="163"/>
    </row>
    <row r="329" spans="3:19" x14ac:dyDescent="0.25">
      <c r="C329" s="162" t="s">
        <v>564</v>
      </c>
      <c r="D329" s="162"/>
      <c r="E329" s="162"/>
      <c r="F329" s="162"/>
      <c r="N329" s="162" t="s">
        <v>565</v>
      </c>
      <c r="O329" s="162"/>
      <c r="P329" s="162"/>
      <c r="Q329" s="162"/>
      <c r="R329" s="162"/>
      <c r="S329" s="162"/>
    </row>
    <row r="330" spans="3:19" x14ac:dyDescent="0.25">
      <c r="C330" s="162" t="s">
        <v>566</v>
      </c>
      <c r="D330" s="162"/>
      <c r="E330" s="162"/>
      <c r="F330" s="162"/>
      <c r="N330" s="162" t="s">
        <v>567</v>
      </c>
      <c r="O330" s="162"/>
      <c r="P330" s="162"/>
      <c r="Q330" s="162"/>
      <c r="R330" s="162"/>
      <c r="S330" s="162"/>
    </row>
    <row r="331" spans="3:19" x14ac:dyDescent="0.25">
      <c r="C331" s="160"/>
      <c r="D331" s="160"/>
      <c r="E331" s="160"/>
      <c r="F331" s="160"/>
      <c r="N331" s="160"/>
      <c r="O331" s="160"/>
      <c r="P331" s="160"/>
      <c r="Q331" s="160"/>
      <c r="R331" s="160"/>
      <c r="S331" s="160"/>
    </row>
    <row r="332" spans="3:19" x14ac:dyDescent="0.25">
      <c r="C332" s="162">
        <v>45306.701095026699</v>
      </c>
      <c r="D332" s="162"/>
      <c r="E332" s="162"/>
      <c r="F332" s="162"/>
      <c r="N332" s="160"/>
      <c r="O332" s="160"/>
      <c r="P332" s="160"/>
      <c r="Q332" s="160"/>
      <c r="R332" s="160"/>
      <c r="S332" s="160"/>
    </row>
    <row r="333" spans="3:19" x14ac:dyDescent="0.25">
      <c r="C333" s="163" t="s">
        <v>568</v>
      </c>
      <c r="D333" s="163"/>
      <c r="E333" s="163"/>
      <c r="F333" s="163"/>
      <c r="N333" s="160"/>
      <c r="O333" s="160"/>
      <c r="P333" s="160"/>
      <c r="Q333" s="160"/>
      <c r="R333" s="160"/>
      <c r="S333" s="160"/>
    </row>
  </sheetData>
  <mergeCells count="39">
    <mergeCell ref="C331:F331"/>
    <mergeCell ref="N331:S331"/>
    <mergeCell ref="C332:F332"/>
    <mergeCell ref="N332:S332"/>
    <mergeCell ref="C333:F333"/>
    <mergeCell ref="N333:S333"/>
    <mergeCell ref="C327:F328"/>
    <mergeCell ref="N327:S328"/>
    <mergeCell ref="C329:F329"/>
    <mergeCell ref="N329:S329"/>
    <mergeCell ref="C330:F330"/>
    <mergeCell ref="N330:S330"/>
    <mergeCell ref="C324:F324"/>
    <mergeCell ref="N324:S324"/>
    <mergeCell ref="C325:F325"/>
    <mergeCell ref="N325:S325"/>
    <mergeCell ref="C326:F326"/>
    <mergeCell ref="N326:S326"/>
    <mergeCell ref="C321:F321"/>
    <mergeCell ref="N321:S321"/>
    <mergeCell ref="C322:F322"/>
    <mergeCell ref="N322:S322"/>
    <mergeCell ref="C323:F323"/>
    <mergeCell ref="N323:S323"/>
    <mergeCell ref="C2:X2"/>
    <mergeCell ref="C3:X3"/>
    <mergeCell ref="A5:A8"/>
    <mergeCell ref="B5:B8"/>
    <mergeCell ref="C5:C8"/>
    <mergeCell ref="D5:D8"/>
    <mergeCell ref="E5:E8"/>
    <mergeCell ref="F5:F8"/>
    <mergeCell ref="G5:G8"/>
    <mergeCell ref="I5:X6"/>
    <mergeCell ref="I7:M7"/>
    <mergeCell ref="N7:P7"/>
    <mergeCell ref="Q7:R7"/>
    <mergeCell ref="S7:U7"/>
    <mergeCell ref="V7:X7"/>
  </mergeCells>
  <pageMargins left="0.7" right="0.7" top="0.75" bottom="0.75" header="0.3" footer="0.3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I12" sqref="I12"/>
    </sheetView>
  </sheetViews>
  <sheetFormatPr defaultRowHeight="15" x14ac:dyDescent="0.25"/>
  <cols>
    <col min="2" max="2" width="29.140625" bestFit="1" customWidth="1"/>
    <col min="7" max="10" width="10.7109375" customWidth="1"/>
  </cols>
  <sheetData>
    <row r="1" spans="1:15" s="13" customFormat="1" ht="15.75" customHeight="1" x14ac:dyDescent="0.2">
      <c r="A1" s="164" t="s">
        <v>6</v>
      </c>
      <c r="B1" s="164" t="s">
        <v>7</v>
      </c>
      <c r="C1" s="165" t="s">
        <v>585</v>
      </c>
      <c r="D1" s="164" t="s">
        <v>8</v>
      </c>
      <c r="E1" s="164" t="s">
        <v>9</v>
      </c>
      <c r="F1" s="164" t="s">
        <v>10</v>
      </c>
      <c r="G1" s="164" t="s">
        <v>599</v>
      </c>
      <c r="H1" s="164" t="s">
        <v>600</v>
      </c>
      <c r="I1" s="164" t="s">
        <v>571</v>
      </c>
      <c r="J1" s="164"/>
      <c r="K1" s="164"/>
      <c r="L1" s="164"/>
      <c r="M1" s="164"/>
      <c r="N1" s="164"/>
      <c r="O1" s="164"/>
    </row>
    <row r="2" spans="1:15" s="13" customFormat="1" ht="0.2" customHeight="1" x14ac:dyDescent="0.2">
      <c r="A2" s="164"/>
      <c r="B2" s="164"/>
      <c r="C2" s="166"/>
      <c r="D2" s="164"/>
      <c r="E2" s="164"/>
      <c r="F2" s="164"/>
      <c r="G2" s="164"/>
      <c r="H2" s="164"/>
      <c r="I2" s="164"/>
      <c r="J2" s="44"/>
      <c r="K2" s="44"/>
      <c r="L2" s="44"/>
      <c r="M2" s="44"/>
      <c r="N2" s="44"/>
      <c r="O2" s="44"/>
    </row>
    <row r="3" spans="1:15" s="13" customFormat="1" ht="39.75" customHeight="1" x14ac:dyDescent="0.2">
      <c r="A3" s="164"/>
      <c r="B3" s="164"/>
      <c r="C3" s="166"/>
      <c r="D3" s="164"/>
      <c r="E3" s="164"/>
      <c r="F3" s="164"/>
      <c r="G3" s="164"/>
      <c r="H3" s="164"/>
      <c r="I3" s="164"/>
      <c r="J3" s="164" t="s">
        <v>601</v>
      </c>
      <c r="K3" s="164"/>
      <c r="L3" s="164"/>
      <c r="M3" s="164"/>
      <c r="N3" s="164"/>
      <c r="O3" s="164"/>
    </row>
    <row r="4" spans="1:15" s="13" customFormat="1" ht="46.5" customHeight="1" x14ac:dyDescent="0.2">
      <c r="A4" s="164"/>
      <c r="B4" s="164"/>
      <c r="C4" s="167"/>
      <c r="D4" s="164"/>
      <c r="E4" s="164"/>
      <c r="F4" s="164"/>
      <c r="G4" s="164"/>
      <c r="H4" s="164"/>
      <c r="I4" s="164"/>
      <c r="J4" s="44" t="s">
        <v>577</v>
      </c>
      <c r="K4" s="44" t="s">
        <v>573</v>
      </c>
      <c r="L4" s="44" t="s">
        <v>574</v>
      </c>
      <c r="M4" s="44" t="s">
        <v>575</v>
      </c>
      <c r="N4" s="44" t="s">
        <v>582</v>
      </c>
      <c r="O4" s="44" t="s">
        <v>595</v>
      </c>
    </row>
    <row r="5" spans="1:15" s="13" customFormat="1" ht="12" x14ac:dyDescent="0.2">
      <c r="A5" s="44">
        <v>1</v>
      </c>
      <c r="B5" s="44">
        <v>2</v>
      </c>
      <c r="C5" s="44"/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13</v>
      </c>
    </row>
    <row r="6" spans="1:15" s="13" customFormat="1" ht="24" x14ac:dyDescent="0.2">
      <c r="A6" s="27" t="s">
        <v>87</v>
      </c>
      <c r="B6" s="28" t="s">
        <v>212</v>
      </c>
      <c r="C6" s="28"/>
      <c r="D6" s="27" t="s">
        <v>40</v>
      </c>
      <c r="E6" s="27">
        <v>1602417</v>
      </c>
      <c r="F6" s="27">
        <v>0</v>
      </c>
      <c r="G6" s="27">
        <v>1602417</v>
      </c>
      <c r="H6" s="27">
        <v>1579495</v>
      </c>
      <c r="I6" s="27">
        <f t="shared" ref="I6:I14" si="0">G6-H6</f>
        <v>22922</v>
      </c>
      <c r="J6" s="27">
        <v>22922</v>
      </c>
      <c r="K6" s="27"/>
      <c r="L6" s="27"/>
      <c r="M6" s="27"/>
      <c r="N6" s="27"/>
      <c r="O6" s="27"/>
    </row>
    <row r="7" spans="1:15" s="13" customFormat="1" ht="24" x14ac:dyDescent="0.2">
      <c r="A7" s="27" t="s">
        <v>87</v>
      </c>
      <c r="B7" s="28" t="s">
        <v>214</v>
      </c>
      <c r="C7" s="28"/>
      <c r="D7" s="27" t="s">
        <v>40</v>
      </c>
      <c r="E7" s="27">
        <v>1870416</v>
      </c>
      <c r="F7" s="27">
        <v>0</v>
      </c>
      <c r="G7" s="27">
        <v>1870416</v>
      </c>
      <c r="H7" s="27">
        <v>41062</v>
      </c>
      <c r="I7" s="27">
        <f t="shared" si="0"/>
        <v>1829354</v>
      </c>
      <c r="J7" s="27">
        <v>1829354</v>
      </c>
      <c r="K7" s="27"/>
      <c r="L7" s="27"/>
      <c r="M7" s="27"/>
      <c r="N7" s="27"/>
      <c r="O7" s="27"/>
    </row>
    <row r="8" spans="1:15" s="13" customFormat="1" ht="24" x14ac:dyDescent="0.2">
      <c r="A8" s="27" t="s">
        <v>87</v>
      </c>
      <c r="B8" s="28" t="s">
        <v>216</v>
      </c>
      <c r="C8" s="28"/>
      <c r="D8" s="27" t="s">
        <v>40</v>
      </c>
      <c r="E8" s="27">
        <v>138474</v>
      </c>
      <c r="F8" s="27">
        <v>0</v>
      </c>
      <c r="G8" s="27">
        <v>138474</v>
      </c>
      <c r="H8" s="27">
        <v>11273</v>
      </c>
      <c r="I8" s="27">
        <f t="shared" si="0"/>
        <v>127201</v>
      </c>
      <c r="J8" s="27">
        <v>127201</v>
      </c>
      <c r="K8" s="27"/>
      <c r="L8" s="27"/>
      <c r="M8" s="27"/>
      <c r="N8" s="27"/>
      <c r="O8" s="27"/>
    </row>
    <row r="9" spans="1:15" s="13" customFormat="1" ht="24" x14ac:dyDescent="0.2">
      <c r="A9" s="27" t="s">
        <v>87</v>
      </c>
      <c r="B9" s="28" t="s">
        <v>218</v>
      </c>
      <c r="C9" s="28"/>
      <c r="D9" s="27" t="s">
        <v>40</v>
      </c>
      <c r="E9" s="27">
        <v>660919</v>
      </c>
      <c r="F9" s="27">
        <v>0</v>
      </c>
      <c r="G9" s="27">
        <v>660919</v>
      </c>
      <c r="H9" s="27">
        <v>637936</v>
      </c>
      <c r="I9" s="27">
        <f t="shared" si="0"/>
        <v>22983</v>
      </c>
      <c r="J9" s="27">
        <v>22983</v>
      </c>
      <c r="K9" s="27"/>
      <c r="L9" s="27"/>
      <c r="M9" s="27"/>
      <c r="N9" s="27"/>
      <c r="O9" s="27"/>
    </row>
    <row r="10" spans="1:15" s="13" customFormat="1" ht="24" x14ac:dyDescent="0.2">
      <c r="A10" s="27" t="s">
        <v>87</v>
      </c>
      <c r="B10" s="28" t="s">
        <v>220</v>
      </c>
      <c r="C10" s="28"/>
      <c r="D10" s="27" t="s">
        <v>72</v>
      </c>
      <c r="E10" s="27">
        <v>793053</v>
      </c>
      <c r="F10" s="27">
        <v>0</v>
      </c>
      <c r="G10" s="27">
        <v>793053</v>
      </c>
      <c r="H10" s="27">
        <v>793053</v>
      </c>
      <c r="I10" s="27">
        <f t="shared" si="0"/>
        <v>0</v>
      </c>
      <c r="J10" s="27"/>
      <c r="K10" s="27"/>
      <c r="L10" s="27"/>
      <c r="M10" s="27"/>
      <c r="N10" s="27"/>
      <c r="O10" s="27"/>
    </row>
    <row r="11" spans="1:15" s="13" customFormat="1" ht="24" x14ac:dyDescent="0.2">
      <c r="A11" s="27" t="s">
        <v>87</v>
      </c>
      <c r="B11" s="28" t="s">
        <v>222</v>
      </c>
      <c r="C11" s="28"/>
      <c r="D11" s="27" t="s">
        <v>72</v>
      </c>
      <c r="E11" s="27">
        <v>143083</v>
      </c>
      <c r="F11" s="27">
        <v>0</v>
      </c>
      <c r="G11" s="27">
        <v>143083</v>
      </c>
      <c r="H11" s="27">
        <v>143083</v>
      </c>
      <c r="I11" s="27">
        <f t="shared" si="0"/>
        <v>0</v>
      </c>
      <c r="J11" s="27"/>
      <c r="K11" s="27"/>
      <c r="L11" s="27"/>
      <c r="M11" s="27"/>
      <c r="N11" s="27"/>
      <c r="O11" s="27"/>
    </row>
    <row r="12" spans="1:15" s="13" customFormat="1" ht="24" x14ac:dyDescent="0.2">
      <c r="A12" s="27" t="s">
        <v>87</v>
      </c>
      <c r="B12" s="28" t="s">
        <v>224</v>
      </c>
      <c r="C12" s="28"/>
      <c r="D12" s="27" t="s">
        <v>72</v>
      </c>
      <c r="E12" s="27">
        <v>527971</v>
      </c>
      <c r="F12" s="27">
        <v>0</v>
      </c>
      <c r="G12" s="27">
        <v>527971</v>
      </c>
      <c r="H12" s="27">
        <v>527967</v>
      </c>
      <c r="I12" s="27">
        <f t="shared" si="0"/>
        <v>4</v>
      </c>
      <c r="J12" s="27"/>
      <c r="K12" s="27"/>
      <c r="L12" s="27"/>
      <c r="M12" s="27"/>
      <c r="N12" s="27"/>
      <c r="O12" s="27">
        <v>4</v>
      </c>
    </row>
    <row r="13" spans="1:15" s="13" customFormat="1" ht="24" x14ac:dyDescent="0.2">
      <c r="A13" s="27" t="s">
        <v>87</v>
      </c>
      <c r="B13" s="28" t="s">
        <v>226</v>
      </c>
      <c r="C13" s="28"/>
      <c r="D13" s="27" t="s">
        <v>72</v>
      </c>
      <c r="E13" s="27">
        <v>2061350</v>
      </c>
      <c r="F13" s="27">
        <v>0</v>
      </c>
      <c r="G13" s="27">
        <v>2061350</v>
      </c>
      <c r="H13" s="27">
        <v>2055602</v>
      </c>
      <c r="I13" s="27">
        <f t="shared" si="0"/>
        <v>5748</v>
      </c>
      <c r="J13" s="27"/>
      <c r="K13" s="27"/>
      <c r="L13" s="27"/>
      <c r="M13" s="27"/>
      <c r="N13" s="27"/>
      <c r="O13" s="27">
        <v>5748</v>
      </c>
    </row>
    <row r="14" spans="1:15" s="13" customFormat="1" ht="24" x14ac:dyDescent="0.2">
      <c r="A14" s="27" t="s">
        <v>87</v>
      </c>
      <c r="B14" s="28" t="s">
        <v>228</v>
      </c>
      <c r="C14" s="28"/>
      <c r="D14" s="27" t="s">
        <v>40</v>
      </c>
      <c r="E14" s="27">
        <v>1225662</v>
      </c>
      <c r="F14" s="27">
        <v>0</v>
      </c>
      <c r="G14" s="27">
        <v>1225662</v>
      </c>
      <c r="H14" s="27">
        <v>722872</v>
      </c>
      <c r="I14" s="27">
        <f t="shared" si="0"/>
        <v>502790</v>
      </c>
      <c r="J14" s="27">
        <v>502790</v>
      </c>
      <c r="K14" s="27"/>
      <c r="L14" s="27"/>
      <c r="M14" s="27"/>
      <c r="N14" s="27"/>
      <c r="O14" s="27"/>
    </row>
    <row r="15" spans="1:15" x14ac:dyDescent="0.25">
      <c r="G15" s="46">
        <f>SUM(G6:G14)</f>
        <v>9023345</v>
      </c>
      <c r="H15" s="46">
        <f>SUM(H6:H14)</f>
        <v>6512343</v>
      </c>
      <c r="I15" s="46">
        <f>SUM(I6:I14)</f>
        <v>2511002</v>
      </c>
      <c r="J15" s="46">
        <f>SUM(J6:J14)</f>
        <v>2505250</v>
      </c>
      <c r="O15" s="46">
        <f>SUM(O6:O14)</f>
        <v>5752</v>
      </c>
    </row>
    <row r="17" spans="3:10" x14ac:dyDescent="0.25">
      <c r="C17" t="s">
        <v>596</v>
      </c>
      <c r="J17">
        <v>2550690</v>
      </c>
    </row>
    <row r="18" spans="3:10" x14ac:dyDescent="0.25">
      <c r="C18" t="s">
        <v>597</v>
      </c>
      <c r="J18">
        <v>-2505250</v>
      </c>
    </row>
    <row r="19" spans="3:10" x14ac:dyDescent="0.25">
      <c r="C19" t="s">
        <v>598</v>
      </c>
      <c r="J19">
        <f>J17+J18</f>
        <v>45440</v>
      </c>
    </row>
  </sheetData>
  <mergeCells count="11">
    <mergeCell ref="G1:G4"/>
    <mergeCell ref="H1:H4"/>
    <mergeCell ref="I1:I4"/>
    <mergeCell ref="J1:O1"/>
    <mergeCell ref="J3:O3"/>
    <mergeCell ref="F1:F4"/>
    <mergeCell ref="A1:A4"/>
    <mergeCell ref="B1:B4"/>
    <mergeCell ref="C1:C4"/>
    <mergeCell ref="D1:D4"/>
    <mergeCell ref="E1:E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10"/>
  <sheetViews>
    <sheetView workbookViewId="0">
      <pane xSplit="2" ySplit="9" topLeftCell="C10" activePane="bottomRight" state="frozen"/>
      <selection pane="topRight"/>
      <selection pane="bottomLeft"/>
      <selection pane="bottomRight" activeCell="L59" sqref="L59"/>
    </sheetView>
  </sheetViews>
  <sheetFormatPr defaultColWidth="9.140625" defaultRowHeight="12" x14ac:dyDescent="0.2"/>
  <cols>
    <col min="1" max="1" width="11.7109375" style="13" customWidth="1" collapsed="1"/>
    <col min="2" max="2" width="31.28515625" style="13" customWidth="1" collapsed="1"/>
    <col min="3" max="3" width="11" style="13" customWidth="1" collapsed="1"/>
    <col min="4" max="4" width="16.42578125" style="13" bestFit="1" customWidth="1" collapsed="1"/>
    <col min="5" max="5" width="10.42578125" style="13" customWidth="1" collapsed="1"/>
    <col min="6" max="6" width="11.28515625" style="13" customWidth="1" collapsed="1"/>
    <col min="7" max="7" width="11.85546875" style="13" customWidth="1" collapsed="1"/>
    <col min="8" max="8" width="10" style="13" customWidth="1"/>
    <col min="9" max="9" width="10.85546875" style="13" customWidth="1"/>
    <col min="10" max="12" width="9" style="13" customWidth="1"/>
    <col min="13" max="16" width="10.85546875" style="13" customWidth="1"/>
    <col min="17" max="17" width="9.5703125" style="13" bestFit="1" customWidth="1"/>
    <col min="18" max="18" width="9.5703125" style="13" customWidth="1"/>
    <col min="19" max="16384" width="9.140625" style="13"/>
  </cols>
  <sheetData>
    <row r="1" spans="1:21" ht="12.75" thickBot="1" x14ac:dyDescent="0.25"/>
    <row r="2" spans="1:21" ht="17.45" customHeight="1" thickBot="1" x14ac:dyDescent="0.25">
      <c r="A2" s="14" t="s">
        <v>0</v>
      </c>
      <c r="B2" s="15" t="s">
        <v>1</v>
      </c>
      <c r="C2" s="16" t="s">
        <v>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ht="17.45" customHeight="1" thickBot="1" x14ac:dyDescent="0.25">
      <c r="A3" s="14" t="s">
        <v>2</v>
      </c>
      <c r="B3" s="15" t="s">
        <v>3</v>
      </c>
      <c r="C3" s="16" t="s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12.75" customHeight="1" x14ac:dyDescent="0.2">
      <c r="B4" s="18" t="s">
        <v>569</v>
      </c>
      <c r="C4" s="19" t="s">
        <v>570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1" ht="15.75" customHeight="1" x14ac:dyDescent="0.2">
      <c r="A5" s="164" t="s">
        <v>6</v>
      </c>
      <c r="B5" s="164" t="s">
        <v>7</v>
      </c>
      <c r="C5" s="164" t="s">
        <v>8</v>
      </c>
      <c r="D5" s="164" t="s">
        <v>9</v>
      </c>
      <c r="E5" s="164" t="s">
        <v>10</v>
      </c>
      <c r="F5" s="164" t="s">
        <v>11</v>
      </c>
      <c r="G5" s="164" t="s">
        <v>12</v>
      </c>
      <c r="H5" s="164" t="s">
        <v>571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ht="0.2" customHeight="1" x14ac:dyDescent="0.2">
      <c r="A6" s="164"/>
      <c r="B6" s="164"/>
      <c r="C6" s="164"/>
      <c r="D6" s="164"/>
      <c r="E6" s="164"/>
      <c r="F6" s="164"/>
      <c r="G6" s="164"/>
      <c r="H6" s="164"/>
      <c r="I6" s="52"/>
      <c r="J6" s="52"/>
      <c r="K6" s="52"/>
      <c r="L6" s="52"/>
      <c r="M6" s="52"/>
      <c r="N6" s="52"/>
      <c r="O6" s="52"/>
      <c r="P6" s="52"/>
      <c r="Q6" s="52"/>
      <c r="R6" s="52"/>
      <c r="S6" s="22"/>
      <c r="T6" s="22"/>
      <c r="U6" s="22"/>
    </row>
    <row r="7" spans="1:21" ht="39.75" customHeight="1" x14ac:dyDescent="0.2">
      <c r="A7" s="164"/>
      <c r="B7" s="164"/>
      <c r="C7" s="164"/>
      <c r="D7" s="164"/>
      <c r="E7" s="164"/>
      <c r="F7" s="164"/>
      <c r="G7" s="164"/>
      <c r="H7" s="164"/>
      <c r="I7" s="164" t="s">
        <v>572</v>
      </c>
      <c r="J7" s="164"/>
      <c r="K7" s="164"/>
      <c r="L7" s="164"/>
      <c r="M7" s="164"/>
      <c r="N7" s="164"/>
      <c r="O7" s="164"/>
      <c r="P7" s="164"/>
      <c r="Q7" s="164"/>
      <c r="R7" s="52" t="s">
        <v>583</v>
      </c>
      <c r="S7" s="168">
        <v>2024</v>
      </c>
      <c r="T7" s="168"/>
      <c r="U7" s="168"/>
    </row>
    <row r="8" spans="1:21" ht="46.5" customHeight="1" x14ac:dyDescent="0.2">
      <c r="A8" s="164"/>
      <c r="B8" s="164"/>
      <c r="C8" s="164"/>
      <c r="D8" s="164"/>
      <c r="E8" s="164"/>
      <c r="F8" s="164"/>
      <c r="G8" s="164"/>
      <c r="H8" s="164"/>
      <c r="I8" s="52" t="s">
        <v>577</v>
      </c>
      <c r="J8" s="52" t="s">
        <v>573</v>
      </c>
      <c r="K8" s="52" t="s">
        <v>574</v>
      </c>
      <c r="L8" s="52" t="s">
        <v>575</v>
      </c>
      <c r="M8" s="52" t="s">
        <v>582</v>
      </c>
      <c r="N8" s="52" t="s">
        <v>603</v>
      </c>
      <c r="O8" s="52" t="s">
        <v>605</v>
      </c>
      <c r="P8" s="52" t="s">
        <v>604</v>
      </c>
      <c r="Q8" s="52" t="s">
        <v>576</v>
      </c>
      <c r="R8" s="52"/>
      <c r="S8" s="22" t="s">
        <v>577</v>
      </c>
      <c r="T8" s="22" t="s">
        <v>584</v>
      </c>
      <c r="U8" s="22" t="s">
        <v>575</v>
      </c>
    </row>
    <row r="9" spans="1:21" x14ac:dyDescent="0.2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13</v>
      </c>
      <c r="O9" s="52"/>
      <c r="P9" s="52">
        <v>13</v>
      </c>
      <c r="Q9" s="52">
        <v>14</v>
      </c>
      <c r="R9" s="52">
        <v>15</v>
      </c>
      <c r="S9" s="52">
        <v>16</v>
      </c>
      <c r="T9" s="52">
        <v>17</v>
      </c>
      <c r="U9" s="52">
        <v>18</v>
      </c>
    </row>
    <row r="10" spans="1:21" x14ac:dyDescent="0.2">
      <c r="A10" s="23"/>
      <c r="B10" s="23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2"/>
      <c r="U10" s="22"/>
    </row>
    <row r="11" spans="1:21" ht="24" x14ac:dyDescent="0.2">
      <c r="A11" s="24" t="s">
        <v>29</v>
      </c>
      <c r="B11" s="24" t="s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2"/>
      <c r="T11" s="22"/>
      <c r="U11" s="22"/>
    </row>
    <row r="12" spans="1:21" x14ac:dyDescent="0.2">
      <c r="A12" s="25" t="s">
        <v>31</v>
      </c>
      <c r="B12" s="25" t="s">
        <v>32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2"/>
      <c r="T12" s="22"/>
      <c r="U12" s="22"/>
    </row>
    <row r="13" spans="1:21" x14ac:dyDescent="0.2">
      <c r="A13" s="26"/>
      <c r="B13" s="26" t="s">
        <v>33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2"/>
      <c r="T13" s="22"/>
      <c r="U13" s="22"/>
    </row>
    <row r="14" spans="1:21" x14ac:dyDescent="0.2">
      <c r="A14" s="27" t="s">
        <v>34</v>
      </c>
      <c r="B14" s="28"/>
      <c r="C14" s="27" t="s">
        <v>36</v>
      </c>
      <c r="D14" s="27">
        <v>85000</v>
      </c>
      <c r="E14" s="27">
        <v>4500</v>
      </c>
      <c r="F14" s="27">
        <v>1000</v>
      </c>
      <c r="G14" s="27">
        <v>0</v>
      </c>
      <c r="H14" s="27">
        <f>F14-G14</f>
        <v>1000</v>
      </c>
      <c r="I14" s="27"/>
      <c r="J14" s="27"/>
      <c r="K14" s="27">
        <v>176148</v>
      </c>
      <c r="L14" s="27"/>
      <c r="M14" s="27"/>
      <c r="O14" s="27"/>
      <c r="P14" s="27">
        <v>1000</v>
      </c>
      <c r="Q14" s="27">
        <f>SUM(I14:P14)</f>
        <v>177148</v>
      </c>
      <c r="R14" s="27">
        <f t="shared" ref="R14:R60" si="0">H14-Q14</f>
        <v>-176148</v>
      </c>
      <c r="S14" s="22"/>
      <c r="T14" s="22"/>
      <c r="U14" s="22"/>
    </row>
    <row r="15" spans="1:21" x14ac:dyDescent="0.2">
      <c r="A15" s="26"/>
      <c r="B15" s="26" t="s">
        <v>38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>
        <f t="shared" si="0"/>
        <v>0</v>
      </c>
      <c r="S15" s="22"/>
      <c r="T15" s="22"/>
      <c r="U15" s="22"/>
    </row>
    <row r="16" spans="1:21" ht="48" x14ac:dyDescent="0.2">
      <c r="A16" s="27" t="s">
        <v>34</v>
      </c>
      <c r="B16" s="28" t="s">
        <v>39</v>
      </c>
      <c r="C16" s="27" t="s">
        <v>40</v>
      </c>
      <c r="D16" s="27">
        <v>8000</v>
      </c>
      <c r="E16" s="27">
        <v>0</v>
      </c>
      <c r="F16" s="27">
        <v>8000</v>
      </c>
      <c r="G16" s="27">
        <v>0</v>
      </c>
      <c r="H16" s="27">
        <f>F16-G16</f>
        <v>8000</v>
      </c>
      <c r="I16" s="27"/>
      <c r="J16" s="27"/>
      <c r="K16" s="27"/>
      <c r="L16" s="27">
        <v>8000</v>
      </c>
      <c r="M16" s="27"/>
      <c r="N16" s="27"/>
      <c r="O16" s="27"/>
      <c r="P16" s="27"/>
      <c r="Q16" s="27">
        <f>SUM(I16:P16)</f>
        <v>8000</v>
      </c>
      <c r="R16" s="27">
        <f t="shared" si="0"/>
        <v>0</v>
      </c>
      <c r="S16" s="22"/>
      <c r="T16" s="22"/>
      <c r="U16" s="22"/>
    </row>
    <row r="17" spans="1:21" x14ac:dyDescent="0.2">
      <c r="A17" s="25" t="s">
        <v>41</v>
      </c>
      <c r="B17" s="25" t="s">
        <v>42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>
        <f t="shared" si="0"/>
        <v>0</v>
      </c>
      <c r="S17" s="22"/>
      <c r="T17" s="22"/>
      <c r="U17" s="22"/>
    </row>
    <row r="18" spans="1:21" ht="24" x14ac:dyDescent="0.2">
      <c r="A18" s="27" t="s">
        <v>43</v>
      </c>
      <c r="B18" s="28" t="s">
        <v>44</v>
      </c>
      <c r="C18" s="27" t="s">
        <v>40</v>
      </c>
      <c r="D18" s="27">
        <v>1186453</v>
      </c>
      <c r="E18" s="27">
        <v>0</v>
      </c>
      <c r="F18" s="27">
        <v>355936</v>
      </c>
      <c r="G18" s="27">
        <v>3600</v>
      </c>
      <c r="H18" s="27">
        <f t="shared" ref="H18:H24" si="1">F18-G18</f>
        <v>352336</v>
      </c>
      <c r="I18" s="27"/>
      <c r="J18" s="27">
        <v>352336</v>
      </c>
      <c r="K18" s="27"/>
      <c r="L18" s="27"/>
      <c r="M18" s="27"/>
      <c r="N18" s="27"/>
      <c r="O18" s="27"/>
      <c r="P18" s="27"/>
      <c r="Q18" s="27">
        <f t="shared" ref="Q18:Q24" si="2">SUM(I18:P18)</f>
        <v>352336</v>
      </c>
      <c r="R18" s="27">
        <f t="shared" si="0"/>
        <v>0</v>
      </c>
      <c r="S18" s="22"/>
      <c r="T18" s="22"/>
      <c r="U18" s="22"/>
    </row>
    <row r="19" spans="1:21" ht="48" x14ac:dyDescent="0.2">
      <c r="A19" s="27" t="s">
        <v>43</v>
      </c>
      <c r="B19" s="28" t="s">
        <v>46</v>
      </c>
      <c r="C19" s="27" t="s">
        <v>47</v>
      </c>
      <c r="D19" s="27">
        <v>112857</v>
      </c>
      <c r="E19" s="27">
        <v>0</v>
      </c>
      <c r="F19" s="27">
        <v>112857</v>
      </c>
      <c r="G19" s="27">
        <v>0</v>
      </c>
      <c r="H19" s="27">
        <f t="shared" si="1"/>
        <v>112857</v>
      </c>
      <c r="I19" s="27"/>
      <c r="J19" s="27">
        <v>112857</v>
      </c>
      <c r="K19" s="27"/>
      <c r="L19" s="27"/>
      <c r="M19" s="27"/>
      <c r="N19" s="27"/>
      <c r="O19" s="27"/>
      <c r="P19" s="27"/>
      <c r="Q19" s="27">
        <f t="shared" si="2"/>
        <v>112857</v>
      </c>
      <c r="R19" s="27">
        <f t="shared" si="0"/>
        <v>0</v>
      </c>
      <c r="S19" s="22"/>
      <c r="T19" s="22"/>
      <c r="U19" s="22"/>
    </row>
    <row r="20" spans="1:21" ht="24" x14ac:dyDescent="0.2">
      <c r="A20" s="27" t="s">
        <v>43</v>
      </c>
      <c r="B20" s="28" t="s">
        <v>49</v>
      </c>
      <c r="C20" s="27" t="s">
        <v>47</v>
      </c>
      <c r="D20" s="27">
        <v>3862784</v>
      </c>
      <c r="E20" s="27">
        <v>0</v>
      </c>
      <c r="F20" s="27">
        <v>1931390</v>
      </c>
      <c r="G20" s="27">
        <v>0</v>
      </c>
      <c r="H20" s="27">
        <f t="shared" si="1"/>
        <v>1931390</v>
      </c>
      <c r="I20" s="27"/>
      <c r="J20" s="27">
        <v>1931390</v>
      </c>
      <c r="K20" s="27"/>
      <c r="L20" s="27"/>
      <c r="M20" s="27"/>
      <c r="N20" s="27"/>
      <c r="O20" s="27"/>
      <c r="P20" s="27"/>
      <c r="Q20" s="27">
        <f t="shared" si="2"/>
        <v>1931390</v>
      </c>
      <c r="R20" s="27">
        <f t="shared" si="0"/>
        <v>0</v>
      </c>
      <c r="S20" s="22"/>
      <c r="T20" s="22"/>
      <c r="U20" s="22"/>
    </row>
    <row r="21" spans="1:21" ht="24" x14ac:dyDescent="0.2">
      <c r="A21" s="27" t="s">
        <v>43</v>
      </c>
      <c r="B21" s="28" t="s">
        <v>52</v>
      </c>
      <c r="C21" s="27" t="s">
        <v>47</v>
      </c>
      <c r="D21" s="27">
        <v>1916081</v>
      </c>
      <c r="E21" s="27">
        <v>0</v>
      </c>
      <c r="F21" s="27">
        <v>908040</v>
      </c>
      <c r="G21" s="27">
        <v>70422</v>
      </c>
      <c r="H21" s="27">
        <f t="shared" si="1"/>
        <v>837618</v>
      </c>
      <c r="I21" s="27"/>
      <c r="J21" s="27">
        <f>H21</f>
        <v>837618</v>
      </c>
      <c r="K21" s="27"/>
      <c r="L21" s="27"/>
      <c r="M21" s="27"/>
      <c r="N21" s="27"/>
      <c r="O21" s="27"/>
      <c r="P21" s="27"/>
      <c r="Q21" s="27">
        <f t="shared" si="2"/>
        <v>837618</v>
      </c>
      <c r="R21" s="27">
        <f t="shared" si="0"/>
        <v>0</v>
      </c>
      <c r="S21" s="22"/>
      <c r="T21" s="22"/>
      <c r="U21" s="22"/>
    </row>
    <row r="22" spans="1:21" ht="24" x14ac:dyDescent="0.2">
      <c r="A22" s="27" t="s">
        <v>43</v>
      </c>
      <c r="B22" s="28" t="s">
        <v>54</v>
      </c>
      <c r="C22" s="27" t="s">
        <v>47</v>
      </c>
      <c r="D22" s="27">
        <v>1325444</v>
      </c>
      <c r="E22" s="27">
        <v>0</v>
      </c>
      <c r="F22" s="27">
        <v>1325444</v>
      </c>
      <c r="G22" s="27">
        <v>551681</v>
      </c>
      <c r="H22" s="27">
        <f t="shared" si="1"/>
        <v>773763</v>
      </c>
      <c r="I22" s="27"/>
      <c r="J22" s="27">
        <f>H22</f>
        <v>773763</v>
      </c>
      <c r="K22" s="27"/>
      <c r="L22" s="27"/>
      <c r="M22" s="27"/>
      <c r="N22" s="27"/>
      <c r="O22" s="27"/>
      <c r="P22" s="27"/>
      <c r="Q22" s="27">
        <f t="shared" si="2"/>
        <v>773763</v>
      </c>
      <c r="R22" s="27">
        <f t="shared" si="0"/>
        <v>0</v>
      </c>
      <c r="S22" s="22"/>
      <c r="T22" s="22"/>
      <c r="U22" s="22"/>
    </row>
    <row r="23" spans="1:21" ht="24" x14ac:dyDescent="0.2">
      <c r="A23" s="27" t="s">
        <v>43</v>
      </c>
      <c r="B23" s="28" t="s">
        <v>56</v>
      </c>
      <c r="C23" s="27" t="s">
        <v>47</v>
      </c>
      <c r="D23" s="27">
        <v>1427183</v>
      </c>
      <c r="E23" s="27">
        <v>0</v>
      </c>
      <c r="F23" s="27">
        <v>1425683</v>
      </c>
      <c r="G23" s="27">
        <v>1398120</v>
      </c>
      <c r="H23" s="27">
        <f t="shared" si="1"/>
        <v>27563</v>
      </c>
      <c r="I23" s="27"/>
      <c r="J23" s="27">
        <f>H23</f>
        <v>27563</v>
      </c>
      <c r="K23" s="27"/>
      <c r="L23" s="27"/>
      <c r="M23" s="27"/>
      <c r="N23" s="27"/>
      <c r="O23" s="27"/>
      <c r="P23" s="27"/>
      <c r="Q23" s="27">
        <f t="shared" si="2"/>
        <v>27563</v>
      </c>
      <c r="R23" s="27">
        <f t="shared" si="0"/>
        <v>0</v>
      </c>
      <c r="S23" s="22"/>
      <c r="T23" s="22"/>
      <c r="U23" s="22"/>
    </row>
    <row r="24" spans="1:21" ht="24" x14ac:dyDescent="0.2">
      <c r="A24" s="27" t="s">
        <v>43</v>
      </c>
      <c r="B24" s="28" t="s">
        <v>58</v>
      </c>
      <c r="C24" s="29" t="s">
        <v>47</v>
      </c>
      <c r="D24" s="27">
        <v>2743664</v>
      </c>
      <c r="E24" s="27">
        <v>0</v>
      </c>
      <c r="F24" s="27">
        <v>791630</v>
      </c>
      <c r="G24" s="27">
        <v>791630</v>
      </c>
      <c r="H24" s="27">
        <f t="shared" si="1"/>
        <v>0</v>
      </c>
      <c r="I24" s="27"/>
      <c r="J24" s="27">
        <f>H24</f>
        <v>0</v>
      </c>
      <c r="K24" s="27"/>
      <c r="L24" s="27"/>
      <c r="M24" s="27"/>
      <c r="N24" s="27"/>
      <c r="O24" s="27"/>
      <c r="P24" s="27"/>
      <c r="Q24" s="27">
        <f t="shared" si="2"/>
        <v>0</v>
      </c>
      <c r="R24" s="27">
        <f t="shared" si="0"/>
        <v>0</v>
      </c>
      <c r="S24" s="22"/>
      <c r="T24" s="22"/>
      <c r="U24" s="22"/>
    </row>
    <row r="25" spans="1:21" x14ac:dyDescent="0.2">
      <c r="A25" s="25" t="s">
        <v>64</v>
      </c>
      <c r="B25" s="25" t="s">
        <v>65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>
        <f t="shared" si="0"/>
        <v>0</v>
      </c>
      <c r="S25" s="22"/>
      <c r="T25" s="22"/>
      <c r="U25" s="22"/>
    </row>
    <row r="26" spans="1:21" x14ac:dyDescent="0.2">
      <c r="A26" s="26"/>
      <c r="B26" s="26" t="s">
        <v>38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>
        <f t="shared" si="0"/>
        <v>0</v>
      </c>
      <c r="S26" s="22"/>
      <c r="T26" s="22"/>
      <c r="U26" s="22"/>
    </row>
    <row r="27" spans="1:21" ht="48" x14ac:dyDescent="0.2">
      <c r="A27" s="27" t="s">
        <v>66</v>
      </c>
      <c r="B27" s="28" t="s">
        <v>70</v>
      </c>
      <c r="C27" s="27" t="s">
        <v>40</v>
      </c>
      <c r="D27" s="27">
        <v>9500</v>
      </c>
      <c r="E27" s="27">
        <v>0</v>
      </c>
      <c r="F27" s="27">
        <v>9500</v>
      </c>
      <c r="G27" s="27">
        <v>0</v>
      </c>
      <c r="H27" s="27">
        <f>F27-G27</f>
        <v>9500</v>
      </c>
      <c r="I27" s="27"/>
      <c r="J27" s="27"/>
      <c r="K27" s="27"/>
      <c r="L27" s="27">
        <v>9500</v>
      </c>
      <c r="M27" s="27"/>
      <c r="N27" s="27"/>
      <c r="O27" s="27"/>
      <c r="P27" s="27"/>
      <c r="Q27" s="27">
        <f>SUM(I27:P27)</f>
        <v>9500</v>
      </c>
      <c r="R27" s="27">
        <f t="shared" si="0"/>
        <v>0</v>
      </c>
      <c r="S27" s="22"/>
      <c r="T27" s="22"/>
      <c r="U27" s="22"/>
    </row>
    <row r="28" spans="1:21" x14ac:dyDescent="0.2">
      <c r="A28" s="26"/>
      <c r="B28" s="26" t="s">
        <v>51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>
        <f t="shared" si="0"/>
        <v>0</v>
      </c>
      <c r="S28" s="22"/>
      <c r="T28" s="22"/>
      <c r="U28" s="22"/>
    </row>
    <row r="29" spans="1:21" x14ac:dyDescent="0.2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>
        <f t="shared" si="0"/>
        <v>0</v>
      </c>
      <c r="S29" s="22"/>
      <c r="T29" s="22"/>
      <c r="U29" s="22"/>
    </row>
    <row r="30" spans="1:21" x14ac:dyDescent="0.2">
      <c r="A30" s="25" t="s">
        <v>74</v>
      </c>
      <c r="B30" s="25" t="s">
        <v>75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7">
        <f t="shared" si="0"/>
        <v>0</v>
      </c>
      <c r="S30" s="22"/>
      <c r="T30" s="22"/>
      <c r="U30" s="22"/>
    </row>
    <row r="31" spans="1:2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>
        <f t="shared" si="0"/>
        <v>0</v>
      </c>
      <c r="S31" s="22"/>
      <c r="T31" s="22"/>
      <c r="U31" s="22"/>
    </row>
    <row r="32" spans="1:21" x14ac:dyDescent="0.2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f t="shared" si="0"/>
        <v>0</v>
      </c>
      <c r="S32" s="22"/>
      <c r="T32" s="22"/>
      <c r="U32" s="22"/>
    </row>
    <row r="33" spans="1:21" ht="24" x14ac:dyDescent="0.2">
      <c r="A33" s="25" t="s">
        <v>79</v>
      </c>
      <c r="B33" s="25" t="s">
        <v>80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7">
        <f t="shared" si="0"/>
        <v>0</v>
      </c>
      <c r="S33" s="22"/>
      <c r="T33" s="22"/>
      <c r="U33" s="22"/>
    </row>
    <row r="34" spans="1:21" x14ac:dyDescent="0.2">
      <c r="A34" s="26"/>
      <c r="B34" s="26" t="s">
        <v>38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>
        <f t="shared" si="0"/>
        <v>0</v>
      </c>
      <c r="S34" s="22"/>
      <c r="T34" s="22"/>
      <c r="U34" s="22"/>
    </row>
    <row r="35" spans="1:21" ht="48" x14ac:dyDescent="0.2">
      <c r="A35" s="27" t="s">
        <v>81</v>
      </c>
      <c r="B35" s="28" t="s">
        <v>82</v>
      </c>
      <c r="C35" s="27" t="s">
        <v>40</v>
      </c>
      <c r="D35" s="27">
        <v>9240</v>
      </c>
      <c r="E35" s="27">
        <v>0</v>
      </c>
      <c r="F35" s="27">
        <v>9240</v>
      </c>
      <c r="G35" s="27">
        <v>0</v>
      </c>
      <c r="H35" s="27">
        <f>F35-G35</f>
        <v>9240</v>
      </c>
      <c r="I35" s="27"/>
      <c r="J35" s="27"/>
      <c r="K35" s="27"/>
      <c r="L35" s="27">
        <v>9240</v>
      </c>
      <c r="M35" s="27"/>
      <c r="N35" s="27"/>
      <c r="O35" s="27"/>
      <c r="P35" s="27"/>
      <c r="Q35" s="27">
        <f>SUM(I35:P35)</f>
        <v>9240</v>
      </c>
      <c r="R35" s="27">
        <f t="shared" si="0"/>
        <v>0</v>
      </c>
      <c r="S35" s="22"/>
      <c r="T35" s="22"/>
      <c r="U35" s="22"/>
    </row>
    <row r="36" spans="1:21" ht="48" x14ac:dyDescent="0.2">
      <c r="A36" s="27" t="s">
        <v>81</v>
      </c>
      <c r="B36" s="28" t="s">
        <v>83</v>
      </c>
      <c r="C36" s="27" t="s">
        <v>40</v>
      </c>
      <c r="D36" s="27">
        <v>9420</v>
      </c>
      <c r="E36" s="27">
        <v>0</v>
      </c>
      <c r="F36" s="27">
        <v>9420</v>
      </c>
      <c r="G36" s="27">
        <v>0</v>
      </c>
      <c r="H36" s="27">
        <f>F36-G36</f>
        <v>9420</v>
      </c>
      <c r="I36" s="27"/>
      <c r="J36" s="27"/>
      <c r="K36" s="27"/>
      <c r="L36" s="27">
        <v>9420</v>
      </c>
      <c r="M36" s="27"/>
      <c r="N36" s="27"/>
      <c r="O36" s="27"/>
      <c r="P36" s="27"/>
      <c r="Q36" s="27">
        <f>SUM(I36:P36)</f>
        <v>9420</v>
      </c>
      <c r="R36" s="27">
        <f t="shared" si="0"/>
        <v>0</v>
      </c>
      <c r="S36" s="22"/>
      <c r="T36" s="22"/>
      <c r="U36" s="22"/>
    </row>
    <row r="37" spans="1:21" ht="48" x14ac:dyDescent="0.2">
      <c r="A37" s="27" t="s">
        <v>81</v>
      </c>
      <c r="B37" s="28" t="s">
        <v>84</v>
      </c>
      <c r="C37" s="27" t="s">
        <v>40</v>
      </c>
      <c r="D37" s="27">
        <v>28800</v>
      </c>
      <c r="E37" s="27">
        <v>0</v>
      </c>
      <c r="F37" s="27">
        <v>28800</v>
      </c>
      <c r="G37" s="27">
        <v>0</v>
      </c>
      <c r="H37" s="27">
        <f>F37-G37</f>
        <v>28800</v>
      </c>
      <c r="I37" s="27"/>
      <c r="J37" s="27"/>
      <c r="K37" s="27"/>
      <c r="L37" s="27">
        <v>28800</v>
      </c>
      <c r="M37" s="27"/>
      <c r="N37" s="27"/>
      <c r="O37" s="27"/>
      <c r="P37" s="27"/>
      <c r="Q37" s="27">
        <f>SUM(I37:P37)</f>
        <v>28800</v>
      </c>
      <c r="R37" s="27">
        <f t="shared" si="0"/>
        <v>0</v>
      </c>
      <c r="S37" s="22"/>
      <c r="T37" s="22"/>
      <c r="U37" s="22"/>
    </row>
    <row r="38" spans="1:21" ht="48" x14ac:dyDescent="0.2">
      <c r="A38" s="25" t="s">
        <v>85</v>
      </c>
      <c r="B38" s="25" t="s">
        <v>86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>
        <f t="shared" si="0"/>
        <v>0</v>
      </c>
      <c r="S38" s="22"/>
      <c r="T38" s="22"/>
      <c r="U38" s="22"/>
    </row>
    <row r="39" spans="1:21" ht="36" x14ac:dyDescent="0.2">
      <c r="A39" s="27" t="s">
        <v>91</v>
      </c>
      <c r="B39" s="28" t="s">
        <v>92</v>
      </c>
      <c r="C39" s="27" t="s">
        <v>62</v>
      </c>
      <c r="D39" s="27">
        <v>360000</v>
      </c>
      <c r="E39" s="27">
        <v>0</v>
      </c>
      <c r="F39" s="27">
        <v>0</v>
      </c>
      <c r="G39" s="27">
        <v>0</v>
      </c>
      <c r="H39" s="27">
        <f t="shared" ref="H39:H59" si="3">F39-G39</f>
        <v>0</v>
      </c>
      <c r="I39" s="27"/>
      <c r="J39" s="27"/>
      <c r="K39" s="27"/>
      <c r="L39" s="27"/>
      <c r="M39" s="27"/>
      <c r="N39" s="27"/>
      <c r="O39" s="27"/>
      <c r="P39" s="27"/>
      <c r="Q39" s="27">
        <f t="shared" ref="Q39:Q59" si="4">SUM(I39:P39)</f>
        <v>0</v>
      </c>
      <c r="R39" s="27">
        <f t="shared" si="0"/>
        <v>0</v>
      </c>
      <c r="S39" s="22"/>
      <c r="T39" s="22"/>
      <c r="U39" s="22"/>
    </row>
    <row r="40" spans="1:21" s="50" customFormat="1" ht="48" x14ac:dyDescent="0.2">
      <c r="A40" s="29" t="s">
        <v>91</v>
      </c>
      <c r="B40" s="48" t="s">
        <v>94</v>
      </c>
      <c r="C40" s="29" t="s">
        <v>47</v>
      </c>
      <c r="D40" s="29">
        <v>350200</v>
      </c>
      <c r="E40" s="29">
        <v>0</v>
      </c>
      <c r="F40" s="29">
        <v>350200</v>
      </c>
      <c r="G40" s="29">
        <v>96155</v>
      </c>
      <c r="H40" s="29">
        <f t="shared" si="3"/>
        <v>254045</v>
      </c>
      <c r="I40" s="29"/>
      <c r="J40" s="29"/>
      <c r="K40" s="29">
        <v>104000</v>
      </c>
      <c r="L40" s="29"/>
      <c r="M40" s="29"/>
      <c r="N40" s="29">
        <f>+H40-K40</f>
        <v>150045</v>
      </c>
      <c r="O40" s="29"/>
      <c r="P40" s="29"/>
      <c r="Q40" s="29">
        <f t="shared" si="4"/>
        <v>254045</v>
      </c>
      <c r="R40" s="29">
        <f t="shared" si="0"/>
        <v>0</v>
      </c>
      <c r="S40" s="49"/>
      <c r="T40" s="49"/>
      <c r="U40" s="49"/>
    </row>
    <row r="41" spans="1:21" ht="36" x14ac:dyDescent="0.2">
      <c r="A41" s="27" t="s">
        <v>91</v>
      </c>
      <c r="B41" s="28" t="s">
        <v>97</v>
      </c>
      <c r="C41" s="27" t="s">
        <v>47</v>
      </c>
      <c r="D41" s="27">
        <v>69000</v>
      </c>
      <c r="E41" s="27">
        <v>5600</v>
      </c>
      <c r="F41" s="27">
        <v>63400</v>
      </c>
      <c r="G41" s="27">
        <v>59999</v>
      </c>
      <c r="H41" s="27">
        <f t="shared" si="3"/>
        <v>3401</v>
      </c>
      <c r="I41" s="27"/>
      <c r="J41" s="27"/>
      <c r="K41" s="27">
        <v>3400</v>
      </c>
      <c r="L41" s="27"/>
      <c r="M41" s="27"/>
      <c r="N41" s="27">
        <v>1</v>
      </c>
      <c r="O41" s="27"/>
      <c r="P41" s="27"/>
      <c r="Q41" s="27">
        <f t="shared" si="4"/>
        <v>3401</v>
      </c>
      <c r="R41" s="27">
        <f t="shared" si="0"/>
        <v>0</v>
      </c>
      <c r="S41" s="22"/>
      <c r="T41" s="22"/>
      <c r="U41" s="22"/>
    </row>
    <row r="42" spans="1:21" ht="24" x14ac:dyDescent="0.2">
      <c r="A42" s="27" t="s">
        <v>87</v>
      </c>
      <c r="B42" s="28" t="s">
        <v>99</v>
      </c>
      <c r="C42" s="27" t="s">
        <v>47</v>
      </c>
      <c r="D42" s="27">
        <v>70300</v>
      </c>
      <c r="E42" s="27">
        <v>4538</v>
      </c>
      <c r="F42" s="27">
        <v>65742</v>
      </c>
      <c r="G42" s="27">
        <v>16444</v>
      </c>
      <c r="H42" s="27">
        <f t="shared" si="3"/>
        <v>49298</v>
      </c>
      <c r="I42" s="27"/>
      <c r="J42" s="27"/>
      <c r="K42" s="27">
        <v>49298</v>
      </c>
      <c r="L42" s="27"/>
      <c r="M42" s="27"/>
      <c r="N42" s="27"/>
      <c r="O42" s="27"/>
      <c r="P42" s="27"/>
      <c r="Q42" s="27">
        <f t="shared" si="4"/>
        <v>49298</v>
      </c>
      <c r="R42" s="27">
        <f t="shared" si="0"/>
        <v>0</v>
      </c>
      <c r="S42" s="22"/>
      <c r="T42" s="22"/>
      <c r="U42" s="22"/>
    </row>
    <row r="43" spans="1:21" ht="24" x14ac:dyDescent="0.2">
      <c r="A43" s="27" t="s">
        <v>87</v>
      </c>
      <c r="B43" s="28" t="s">
        <v>104</v>
      </c>
      <c r="C43" s="27" t="s">
        <v>47</v>
      </c>
      <c r="D43" s="27">
        <v>224000</v>
      </c>
      <c r="E43" s="27">
        <v>0</v>
      </c>
      <c r="F43" s="27">
        <v>110000</v>
      </c>
      <c r="G43" s="27">
        <v>9800</v>
      </c>
      <c r="H43" s="27">
        <f t="shared" si="3"/>
        <v>100200</v>
      </c>
      <c r="I43" s="27"/>
      <c r="J43" s="27"/>
      <c r="K43" s="27">
        <v>100200</v>
      </c>
      <c r="L43" s="27"/>
      <c r="M43" s="27"/>
      <c r="N43" s="27"/>
      <c r="O43" s="27"/>
      <c r="P43" s="27"/>
      <c r="Q43" s="27">
        <f t="shared" si="4"/>
        <v>100200</v>
      </c>
      <c r="R43" s="27">
        <f t="shared" si="0"/>
        <v>0</v>
      </c>
      <c r="S43" s="22"/>
      <c r="T43" s="22"/>
      <c r="U43" s="22"/>
    </row>
    <row r="44" spans="1:21" ht="48" x14ac:dyDescent="0.2">
      <c r="A44" s="27" t="s">
        <v>91</v>
      </c>
      <c r="B44" s="28" t="s">
        <v>107</v>
      </c>
      <c r="C44" s="27" t="s">
        <v>40</v>
      </c>
      <c r="D44" s="27">
        <v>72600</v>
      </c>
      <c r="E44" s="27">
        <v>0</v>
      </c>
      <c r="F44" s="27">
        <v>72600</v>
      </c>
      <c r="G44" s="27">
        <v>0</v>
      </c>
      <c r="H44" s="27">
        <f t="shared" si="3"/>
        <v>72600</v>
      </c>
      <c r="I44" s="27"/>
      <c r="J44" s="27"/>
      <c r="K44" s="27">
        <v>64100</v>
      </c>
      <c r="L44" s="27">
        <v>3700</v>
      </c>
      <c r="M44" s="27"/>
      <c r="N44" s="27"/>
      <c r="O44" s="27">
        <v>4800</v>
      </c>
      <c r="P44" s="27"/>
      <c r="Q44" s="27">
        <f t="shared" si="4"/>
        <v>72600</v>
      </c>
      <c r="R44" s="27">
        <f t="shared" si="0"/>
        <v>0</v>
      </c>
      <c r="S44" s="22"/>
      <c r="T44" s="22"/>
      <c r="U44" s="22"/>
    </row>
    <row r="45" spans="1:21" ht="36" x14ac:dyDescent="0.2">
      <c r="A45" s="27" t="s">
        <v>87</v>
      </c>
      <c r="B45" s="28" t="s">
        <v>109</v>
      </c>
      <c r="C45" s="27" t="s">
        <v>40</v>
      </c>
      <c r="D45" s="27">
        <v>178925</v>
      </c>
      <c r="E45" s="27">
        <v>0</v>
      </c>
      <c r="F45" s="27">
        <v>90000</v>
      </c>
      <c r="G45" s="27">
        <v>0</v>
      </c>
      <c r="H45" s="27">
        <f t="shared" si="3"/>
        <v>90000</v>
      </c>
      <c r="I45" s="27"/>
      <c r="J45" s="27"/>
      <c r="K45" s="27">
        <v>90000</v>
      </c>
      <c r="L45" s="27"/>
      <c r="M45" s="27"/>
      <c r="N45" s="27"/>
      <c r="O45" s="27"/>
      <c r="P45" s="27"/>
      <c r="Q45" s="27">
        <f t="shared" si="4"/>
        <v>90000</v>
      </c>
      <c r="R45" s="27">
        <f t="shared" si="0"/>
        <v>0</v>
      </c>
      <c r="S45" s="22"/>
      <c r="T45" s="22"/>
      <c r="U45" s="22"/>
    </row>
    <row r="46" spans="1:21" ht="24" x14ac:dyDescent="0.2">
      <c r="A46" s="27" t="s">
        <v>87</v>
      </c>
      <c r="B46" s="28" t="s">
        <v>113</v>
      </c>
      <c r="C46" s="27" t="s">
        <v>40</v>
      </c>
      <c r="D46" s="27">
        <v>42800</v>
      </c>
      <c r="E46" s="27">
        <v>0</v>
      </c>
      <c r="F46" s="27">
        <v>42800</v>
      </c>
      <c r="G46" s="27">
        <v>0</v>
      </c>
      <c r="H46" s="27">
        <f t="shared" si="3"/>
        <v>42800</v>
      </c>
      <c r="I46" s="27"/>
      <c r="J46" s="27"/>
      <c r="K46" s="27">
        <v>42800</v>
      </c>
      <c r="L46" s="27"/>
      <c r="M46" s="27"/>
      <c r="N46" s="27"/>
      <c r="O46" s="27"/>
      <c r="P46" s="27"/>
      <c r="Q46" s="27">
        <f t="shared" si="4"/>
        <v>42800</v>
      </c>
      <c r="R46" s="27">
        <f t="shared" si="0"/>
        <v>0</v>
      </c>
      <c r="S46" s="22"/>
      <c r="T46" s="22"/>
      <c r="U46" s="22"/>
    </row>
    <row r="47" spans="1:21" s="37" customFormat="1" ht="72" x14ac:dyDescent="0.2">
      <c r="A47" s="34" t="s">
        <v>91</v>
      </c>
      <c r="B47" s="35" t="s">
        <v>118</v>
      </c>
      <c r="C47" s="34" t="s">
        <v>116</v>
      </c>
      <c r="D47" s="34">
        <v>405000</v>
      </c>
      <c r="E47" s="34">
        <v>9400</v>
      </c>
      <c r="F47" s="34">
        <v>192055</v>
      </c>
      <c r="G47" s="34">
        <v>189655</v>
      </c>
      <c r="H47" s="34">
        <f t="shared" si="3"/>
        <v>2400</v>
      </c>
      <c r="I47" s="34"/>
      <c r="J47" s="34"/>
      <c r="K47" s="34">
        <v>2025</v>
      </c>
      <c r="L47" s="34">
        <v>375</v>
      </c>
      <c r="M47" s="34"/>
      <c r="N47" s="34"/>
      <c r="O47" s="34"/>
      <c r="P47" s="34"/>
      <c r="Q47" s="34">
        <f t="shared" si="4"/>
        <v>2400</v>
      </c>
      <c r="R47" s="34">
        <f t="shared" si="0"/>
        <v>0</v>
      </c>
      <c r="S47" s="36"/>
      <c r="T47" s="36"/>
      <c r="U47" s="36"/>
    </row>
    <row r="48" spans="1:21" ht="24" x14ac:dyDescent="0.2">
      <c r="A48" s="27" t="s">
        <v>87</v>
      </c>
      <c r="B48" s="28" t="s">
        <v>120</v>
      </c>
      <c r="C48" s="27" t="s">
        <v>47</v>
      </c>
      <c r="D48" s="27">
        <v>118900</v>
      </c>
      <c r="E48" s="27">
        <v>4992</v>
      </c>
      <c r="F48" s="27">
        <v>52008</v>
      </c>
      <c r="G48" s="27">
        <v>0</v>
      </c>
      <c r="H48" s="27">
        <f t="shared" si="3"/>
        <v>52008</v>
      </c>
      <c r="I48" s="27"/>
      <c r="J48" s="27"/>
      <c r="K48" s="27">
        <v>52008</v>
      </c>
      <c r="L48" s="27"/>
      <c r="M48" s="27"/>
      <c r="N48" s="27"/>
      <c r="O48" s="27"/>
      <c r="P48" s="27"/>
      <c r="Q48" s="27">
        <f t="shared" si="4"/>
        <v>52008</v>
      </c>
      <c r="R48" s="27">
        <f t="shared" si="0"/>
        <v>0</v>
      </c>
      <c r="S48" s="22"/>
      <c r="T48" s="22"/>
      <c r="U48" s="22"/>
    </row>
    <row r="49" spans="1:21" s="37" customFormat="1" ht="24" x14ac:dyDescent="0.2">
      <c r="A49" s="34" t="s">
        <v>87</v>
      </c>
      <c r="B49" s="35" t="s">
        <v>124</v>
      </c>
      <c r="C49" s="34" t="s">
        <v>47</v>
      </c>
      <c r="D49" s="38">
        <v>144200</v>
      </c>
      <c r="E49" s="34">
        <v>7180</v>
      </c>
      <c r="F49" s="34">
        <v>23340</v>
      </c>
      <c r="G49" s="34">
        <v>23297</v>
      </c>
      <c r="H49" s="34">
        <f t="shared" si="3"/>
        <v>43</v>
      </c>
      <c r="I49" s="34"/>
      <c r="J49" s="34"/>
      <c r="K49" s="34">
        <v>43</v>
      </c>
      <c r="L49" s="34"/>
      <c r="M49" s="34"/>
      <c r="N49" s="34"/>
      <c r="O49" s="34"/>
      <c r="P49" s="34"/>
      <c r="Q49" s="34">
        <f t="shared" si="4"/>
        <v>43</v>
      </c>
      <c r="R49" s="34">
        <f t="shared" si="0"/>
        <v>0</v>
      </c>
      <c r="S49" s="36"/>
      <c r="T49" s="36"/>
      <c r="U49" s="36"/>
    </row>
    <row r="50" spans="1:21" ht="72" x14ac:dyDescent="0.2">
      <c r="A50" s="27" t="s">
        <v>87</v>
      </c>
      <c r="B50" s="28" t="s">
        <v>126</v>
      </c>
      <c r="C50" s="27" t="s">
        <v>47</v>
      </c>
      <c r="D50" s="27">
        <v>1354300</v>
      </c>
      <c r="E50" s="27">
        <v>0</v>
      </c>
      <c r="F50" s="27">
        <v>1354260</v>
      </c>
      <c r="G50" s="27">
        <v>1337700</v>
      </c>
      <c r="H50" s="27">
        <f t="shared" si="3"/>
        <v>16560</v>
      </c>
      <c r="I50" s="27"/>
      <c r="J50" s="27"/>
      <c r="K50" s="27">
        <v>16560</v>
      </c>
      <c r="L50" s="27"/>
      <c r="M50" s="27"/>
      <c r="N50" s="27"/>
      <c r="O50" s="27"/>
      <c r="P50" s="27"/>
      <c r="Q50" s="27">
        <f t="shared" si="4"/>
        <v>16560</v>
      </c>
      <c r="R50" s="27">
        <f t="shared" si="0"/>
        <v>0</v>
      </c>
      <c r="S50" s="22"/>
      <c r="T50" s="22"/>
      <c r="U50" s="22"/>
    </row>
    <row r="51" spans="1:21" ht="24" x14ac:dyDescent="0.2">
      <c r="A51" s="27" t="s">
        <v>87</v>
      </c>
      <c r="B51" s="28" t="s">
        <v>129</v>
      </c>
      <c r="C51" s="27" t="s">
        <v>40</v>
      </c>
      <c r="D51" s="27">
        <v>72550</v>
      </c>
      <c r="E51" s="27">
        <v>0</v>
      </c>
      <c r="F51" s="27">
        <v>62400</v>
      </c>
      <c r="G51" s="27">
        <v>0</v>
      </c>
      <c r="H51" s="27">
        <f t="shared" si="3"/>
        <v>62400</v>
      </c>
      <c r="I51" s="27"/>
      <c r="J51" s="27"/>
      <c r="K51" s="27">
        <v>62400</v>
      </c>
      <c r="L51" s="27"/>
      <c r="M51" s="27"/>
      <c r="N51" s="27"/>
      <c r="O51" s="27"/>
      <c r="P51" s="27"/>
      <c r="Q51" s="27">
        <f t="shared" si="4"/>
        <v>62400</v>
      </c>
      <c r="R51" s="27">
        <f t="shared" si="0"/>
        <v>0</v>
      </c>
      <c r="S51" s="22"/>
      <c r="T51" s="22"/>
      <c r="U51" s="22"/>
    </row>
    <row r="52" spans="1:21" ht="24" x14ac:dyDescent="0.2">
      <c r="A52" s="27" t="s">
        <v>87</v>
      </c>
      <c r="B52" s="28" t="s">
        <v>131</v>
      </c>
      <c r="C52" s="27" t="s">
        <v>40</v>
      </c>
      <c r="D52" s="27">
        <v>45000</v>
      </c>
      <c r="E52" s="27">
        <v>0</v>
      </c>
      <c r="F52" s="27">
        <v>45000</v>
      </c>
      <c r="G52" s="27">
        <v>0</v>
      </c>
      <c r="H52" s="27">
        <f t="shared" si="3"/>
        <v>45000</v>
      </c>
      <c r="I52" s="27"/>
      <c r="J52" s="27"/>
      <c r="K52" s="27">
        <v>45000</v>
      </c>
      <c r="L52" s="27"/>
      <c r="M52" s="27"/>
      <c r="N52" s="27"/>
      <c r="O52" s="27"/>
      <c r="P52" s="27"/>
      <c r="Q52" s="27">
        <f t="shared" si="4"/>
        <v>45000</v>
      </c>
      <c r="R52" s="27">
        <f t="shared" si="0"/>
        <v>0</v>
      </c>
      <c r="S52" s="22"/>
      <c r="T52" s="22"/>
      <c r="U52" s="22"/>
    </row>
    <row r="53" spans="1:21" ht="36" x14ac:dyDescent="0.2">
      <c r="A53" s="27" t="s">
        <v>87</v>
      </c>
      <c r="B53" s="28" t="s">
        <v>133</v>
      </c>
      <c r="C53" s="27" t="s">
        <v>40</v>
      </c>
      <c r="D53" s="27">
        <v>246200</v>
      </c>
      <c r="E53" s="27">
        <v>0</v>
      </c>
      <c r="F53" s="27">
        <v>135000</v>
      </c>
      <c r="G53" s="27">
        <v>0</v>
      </c>
      <c r="H53" s="27">
        <f t="shared" si="3"/>
        <v>135000</v>
      </c>
      <c r="I53" s="27"/>
      <c r="J53" s="27"/>
      <c r="K53" s="27">
        <v>135000</v>
      </c>
      <c r="L53" s="27"/>
      <c r="M53" s="27"/>
      <c r="N53" s="27"/>
      <c r="O53" s="27"/>
      <c r="P53" s="27"/>
      <c r="Q53" s="27">
        <f t="shared" si="4"/>
        <v>135000</v>
      </c>
      <c r="R53" s="27">
        <f t="shared" si="0"/>
        <v>0</v>
      </c>
      <c r="S53" s="22"/>
      <c r="T53" s="22"/>
      <c r="U53" s="22"/>
    </row>
    <row r="54" spans="1:21" ht="36" x14ac:dyDescent="0.2">
      <c r="A54" s="27" t="s">
        <v>87</v>
      </c>
      <c r="B54" s="28" t="s">
        <v>135</v>
      </c>
      <c r="C54" s="27" t="s">
        <v>72</v>
      </c>
      <c r="D54" s="27">
        <v>58600</v>
      </c>
      <c r="E54" s="27">
        <v>0</v>
      </c>
      <c r="F54" s="27">
        <v>0</v>
      </c>
      <c r="G54" s="27">
        <v>0</v>
      </c>
      <c r="H54" s="27">
        <f t="shared" si="3"/>
        <v>0</v>
      </c>
      <c r="I54" s="27"/>
      <c r="J54" s="27"/>
      <c r="K54" s="27"/>
      <c r="L54" s="27"/>
      <c r="M54" s="27"/>
      <c r="N54" s="27"/>
      <c r="O54" s="27"/>
      <c r="P54" s="27"/>
      <c r="Q54" s="27">
        <f t="shared" si="4"/>
        <v>0</v>
      </c>
      <c r="R54" s="27">
        <f t="shared" si="0"/>
        <v>0</v>
      </c>
      <c r="S54" s="22"/>
      <c r="T54" s="22"/>
      <c r="U54" s="22"/>
    </row>
    <row r="55" spans="1:21" ht="24" x14ac:dyDescent="0.2">
      <c r="A55" s="27" t="s">
        <v>87</v>
      </c>
      <c r="B55" s="28" t="s">
        <v>136</v>
      </c>
      <c r="C55" s="27" t="s">
        <v>40</v>
      </c>
      <c r="D55" s="27">
        <v>68800</v>
      </c>
      <c r="E55" s="27">
        <v>0</v>
      </c>
      <c r="F55" s="27">
        <v>68800</v>
      </c>
      <c r="G55" s="27">
        <v>5850</v>
      </c>
      <c r="H55" s="27">
        <f t="shared" si="3"/>
        <v>62950</v>
      </c>
      <c r="I55" s="27"/>
      <c r="J55" s="27"/>
      <c r="K55" s="27">
        <v>62950</v>
      </c>
      <c r="L55" s="27"/>
      <c r="M55" s="27"/>
      <c r="N55" s="27"/>
      <c r="O55" s="27"/>
      <c r="P55" s="27"/>
      <c r="Q55" s="27">
        <f t="shared" si="4"/>
        <v>62950</v>
      </c>
      <c r="R55" s="27">
        <f t="shared" si="0"/>
        <v>0</v>
      </c>
      <c r="S55" s="22"/>
      <c r="T55" s="22"/>
      <c r="U55" s="22"/>
    </row>
    <row r="56" spans="1:21" ht="36" x14ac:dyDescent="0.2">
      <c r="A56" s="27" t="s">
        <v>87</v>
      </c>
      <c r="B56" s="28" t="s">
        <v>138</v>
      </c>
      <c r="C56" s="27" t="s">
        <v>40</v>
      </c>
      <c r="D56" s="27">
        <v>136100</v>
      </c>
      <c r="E56" s="27">
        <v>0</v>
      </c>
      <c r="F56" s="27">
        <v>87720</v>
      </c>
      <c r="G56" s="27">
        <v>0</v>
      </c>
      <c r="H56" s="27">
        <f t="shared" si="3"/>
        <v>87720</v>
      </c>
      <c r="I56" s="27"/>
      <c r="J56" s="27"/>
      <c r="K56" s="27">
        <v>87720</v>
      </c>
      <c r="L56" s="27"/>
      <c r="M56" s="27"/>
      <c r="N56" s="27"/>
      <c r="O56" s="27"/>
      <c r="P56" s="27"/>
      <c r="Q56" s="27">
        <f t="shared" si="4"/>
        <v>87720</v>
      </c>
      <c r="R56" s="27">
        <f t="shared" si="0"/>
        <v>0</v>
      </c>
      <c r="S56" s="22"/>
      <c r="T56" s="22"/>
      <c r="U56" s="22"/>
    </row>
    <row r="57" spans="1:21" ht="24" x14ac:dyDescent="0.2">
      <c r="A57" s="27" t="s">
        <v>87</v>
      </c>
      <c r="B57" s="28" t="s">
        <v>140</v>
      </c>
      <c r="C57" s="27" t="s">
        <v>40</v>
      </c>
      <c r="D57" s="27">
        <v>41700</v>
      </c>
      <c r="E57" s="27">
        <v>0</v>
      </c>
      <c r="F57" s="27">
        <v>25000</v>
      </c>
      <c r="G57" s="27">
        <v>0</v>
      </c>
      <c r="H57" s="27">
        <f t="shared" si="3"/>
        <v>25000</v>
      </c>
      <c r="I57" s="27"/>
      <c r="J57" s="27"/>
      <c r="K57" s="27">
        <v>25000</v>
      </c>
      <c r="L57" s="27"/>
      <c r="M57" s="27"/>
      <c r="N57" s="27"/>
      <c r="O57" s="27"/>
      <c r="P57" s="27"/>
      <c r="Q57" s="27">
        <f t="shared" si="4"/>
        <v>25000</v>
      </c>
      <c r="R57" s="27">
        <f t="shared" si="0"/>
        <v>0</v>
      </c>
      <c r="S57" s="22"/>
      <c r="T57" s="22"/>
      <c r="U57" s="22"/>
    </row>
    <row r="58" spans="1:21" ht="36" x14ac:dyDescent="0.2">
      <c r="A58" s="27" t="s">
        <v>91</v>
      </c>
      <c r="B58" s="28" t="s">
        <v>142</v>
      </c>
      <c r="C58" s="27" t="s">
        <v>72</v>
      </c>
      <c r="D58" s="27">
        <v>150000</v>
      </c>
      <c r="E58" s="27">
        <v>0</v>
      </c>
      <c r="F58" s="27">
        <v>0</v>
      </c>
      <c r="G58" s="27">
        <v>0</v>
      </c>
      <c r="H58" s="27">
        <f t="shared" si="3"/>
        <v>0</v>
      </c>
      <c r="I58" s="27"/>
      <c r="J58" s="27"/>
      <c r="K58" s="27"/>
      <c r="L58" s="27"/>
      <c r="M58" s="27"/>
      <c r="N58" s="27"/>
      <c r="O58" s="27"/>
      <c r="P58" s="27"/>
      <c r="Q58" s="27">
        <f t="shared" si="4"/>
        <v>0</v>
      </c>
      <c r="R58" s="27">
        <f t="shared" si="0"/>
        <v>0</v>
      </c>
      <c r="S58" s="22"/>
      <c r="T58" s="22"/>
      <c r="U58" s="22"/>
    </row>
    <row r="59" spans="1:21" ht="48" x14ac:dyDescent="0.2">
      <c r="A59" s="27" t="s">
        <v>91</v>
      </c>
      <c r="B59" s="28" t="s">
        <v>143</v>
      </c>
      <c r="C59" s="27" t="s">
        <v>40</v>
      </c>
      <c r="D59" s="27">
        <v>48040</v>
      </c>
      <c r="E59" s="27">
        <v>0</v>
      </c>
      <c r="F59" s="27">
        <v>48040</v>
      </c>
      <c r="G59" s="27">
        <v>0</v>
      </c>
      <c r="H59" s="27">
        <f t="shared" si="3"/>
        <v>48040</v>
      </c>
      <c r="I59" s="27"/>
      <c r="J59" s="27"/>
      <c r="K59" s="27"/>
      <c r="L59" s="27">
        <v>48040</v>
      </c>
      <c r="M59" s="27"/>
      <c r="N59" s="27"/>
      <c r="O59" s="27"/>
      <c r="P59" s="27"/>
      <c r="Q59" s="27">
        <f t="shared" si="4"/>
        <v>48040</v>
      </c>
      <c r="R59" s="27">
        <f t="shared" si="0"/>
        <v>0</v>
      </c>
      <c r="S59" s="22"/>
      <c r="T59" s="22"/>
      <c r="U59" s="22"/>
    </row>
    <row r="60" spans="1:21" ht="84" x14ac:dyDescent="0.2">
      <c r="A60" s="27" t="s">
        <v>91</v>
      </c>
      <c r="B60" s="28" t="s">
        <v>152</v>
      </c>
      <c r="C60" s="27" t="s">
        <v>47</v>
      </c>
      <c r="D60" s="27">
        <v>28000</v>
      </c>
      <c r="E60" s="27">
        <v>0</v>
      </c>
      <c r="F60" s="27">
        <v>28000</v>
      </c>
      <c r="G60" s="27">
        <v>0</v>
      </c>
      <c r="H60" s="27">
        <f>F60-G60</f>
        <v>28000</v>
      </c>
      <c r="I60" s="27"/>
      <c r="J60" s="27"/>
      <c r="K60" s="27">
        <v>25200</v>
      </c>
      <c r="L60" s="27"/>
      <c r="M60" s="27"/>
      <c r="N60" s="27">
        <v>2800</v>
      </c>
      <c r="O60" s="27"/>
      <c r="P60" s="27"/>
      <c r="Q60" s="27">
        <f t="shared" ref="Q60:Q67" si="5">SUM(I60:P60)</f>
        <v>28000</v>
      </c>
      <c r="R60" s="27">
        <f t="shared" si="0"/>
        <v>0</v>
      </c>
      <c r="S60" s="22"/>
      <c r="T60" s="22"/>
      <c r="U60" s="22"/>
    </row>
    <row r="61" spans="1:21" s="37" customFormat="1" ht="36" x14ac:dyDescent="0.2">
      <c r="A61" s="34" t="s">
        <v>87</v>
      </c>
      <c r="B61" s="35" t="s">
        <v>165</v>
      </c>
      <c r="C61" s="34" t="s">
        <v>40</v>
      </c>
      <c r="D61" s="34">
        <v>4600</v>
      </c>
      <c r="E61" s="34">
        <v>0</v>
      </c>
      <c r="F61" s="34">
        <v>4600</v>
      </c>
      <c r="G61" s="34">
        <v>0</v>
      </c>
      <c r="H61" s="34">
        <f t="shared" ref="H61:H86" si="6">F61-G61</f>
        <v>4600</v>
      </c>
      <c r="I61" s="34"/>
      <c r="J61" s="34"/>
      <c r="K61" s="34">
        <v>4600</v>
      </c>
      <c r="L61" s="34"/>
      <c r="M61" s="34"/>
      <c r="N61" s="34"/>
      <c r="O61" s="34"/>
      <c r="P61" s="34"/>
      <c r="Q61" s="34">
        <f t="shared" si="5"/>
        <v>4600</v>
      </c>
      <c r="R61" s="34">
        <f t="shared" ref="R61:R110" si="7">H61-Q61</f>
        <v>0</v>
      </c>
      <c r="S61" s="36"/>
      <c r="T61" s="36"/>
      <c r="U61" s="36"/>
    </row>
    <row r="62" spans="1:21" s="37" customFormat="1" ht="36" x14ac:dyDescent="0.2">
      <c r="A62" s="34" t="s">
        <v>87</v>
      </c>
      <c r="B62" s="35" t="s">
        <v>167</v>
      </c>
      <c r="C62" s="34" t="s">
        <v>40</v>
      </c>
      <c r="D62" s="34">
        <v>5200</v>
      </c>
      <c r="E62" s="34">
        <v>0</v>
      </c>
      <c r="F62" s="34">
        <v>5200</v>
      </c>
      <c r="G62" s="34">
        <v>0</v>
      </c>
      <c r="H62" s="34">
        <f t="shared" si="6"/>
        <v>5200</v>
      </c>
      <c r="I62" s="34"/>
      <c r="J62" s="34"/>
      <c r="K62" s="34">
        <v>5200</v>
      </c>
      <c r="L62" s="34"/>
      <c r="M62" s="34"/>
      <c r="N62" s="34"/>
      <c r="O62" s="34"/>
      <c r="P62" s="34"/>
      <c r="Q62" s="34">
        <f t="shared" si="5"/>
        <v>5200</v>
      </c>
      <c r="R62" s="34">
        <f t="shared" si="7"/>
        <v>0</v>
      </c>
      <c r="S62" s="36"/>
      <c r="T62" s="36"/>
      <c r="U62" s="36"/>
    </row>
    <row r="63" spans="1:21" s="37" customFormat="1" ht="60" x14ac:dyDescent="0.2">
      <c r="A63" s="34" t="s">
        <v>169</v>
      </c>
      <c r="B63" s="35" t="s">
        <v>170</v>
      </c>
      <c r="C63" s="34" t="s">
        <v>40</v>
      </c>
      <c r="D63" s="34">
        <v>3400</v>
      </c>
      <c r="E63" s="34">
        <v>0</v>
      </c>
      <c r="F63" s="34">
        <v>3400</v>
      </c>
      <c r="G63" s="34">
        <v>0</v>
      </c>
      <c r="H63" s="34">
        <f t="shared" si="6"/>
        <v>3400</v>
      </c>
      <c r="I63" s="34"/>
      <c r="J63" s="34"/>
      <c r="K63" s="34">
        <v>3400</v>
      </c>
      <c r="L63" s="34"/>
      <c r="M63" s="34"/>
      <c r="N63" s="34"/>
      <c r="O63" s="34"/>
      <c r="P63" s="34"/>
      <c r="Q63" s="34">
        <f t="shared" si="5"/>
        <v>3400</v>
      </c>
      <c r="R63" s="34">
        <f t="shared" si="7"/>
        <v>0</v>
      </c>
      <c r="S63" s="36"/>
      <c r="T63" s="36"/>
      <c r="U63" s="36"/>
    </row>
    <row r="64" spans="1:21" s="37" customFormat="1" ht="84" x14ac:dyDescent="0.2">
      <c r="A64" s="34" t="s">
        <v>91</v>
      </c>
      <c r="B64" s="35" t="s">
        <v>172</v>
      </c>
      <c r="C64" s="34" t="s">
        <v>68</v>
      </c>
      <c r="D64" s="34">
        <v>25200</v>
      </c>
      <c r="E64" s="34">
        <v>0</v>
      </c>
      <c r="F64" s="34">
        <v>25200</v>
      </c>
      <c r="G64" s="34">
        <v>0</v>
      </c>
      <c r="H64" s="34">
        <f t="shared" si="6"/>
        <v>25200</v>
      </c>
      <c r="I64" s="34"/>
      <c r="J64" s="34"/>
      <c r="K64" s="34"/>
      <c r="L64" s="34">
        <v>25200</v>
      </c>
      <c r="M64" s="34"/>
      <c r="N64" s="34"/>
      <c r="O64" s="34"/>
      <c r="P64" s="34"/>
      <c r="Q64" s="34">
        <f t="shared" si="5"/>
        <v>25200</v>
      </c>
      <c r="R64" s="34">
        <f t="shared" si="7"/>
        <v>0</v>
      </c>
      <c r="S64" s="36"/>
      <c r="T64" s="36"/>
      <c r="U64" s="36"/>
    </row>
    <row r="65" spans="1:21" ht="48" x14ac:dyDescent="0.2">
      <c r="A65" s="27" t="s">
        <v>91</v>
      </c>
      <c r="B65" s="28" t="s">
        <v>173</v>
      </c>
      <c r="C65" s="27" t="s">
        <v>47</v>
      </c>
      <c r="D65" s="27">
        <v>10000</v>
      </c>
      <c r="E65" s="27">
        <v>0</v>
      </c>
      <c r="F65" s="27">
        <v>10000</v>
      </c>
      <c r="G65" s="27">
        <v>9000</v>
      </c>
      <c r="H65" s="27">
        <f t="shared" si="6"/>
        <v>1000</v>
      </c>
      <c r="I65" s="27"/>
      <c r="J65" s="27"/>
      <c r="K65" s="27">
        <v>1000</v>
      </c>
      <c r="L65" s="27"/>
      <c r="M65" s="27"/>
      <c r="N65" s="27"/>
      <c r="O65" s="27"/>
      <c r="P65" s="27"/>
      <c r="Q65" s="27">
        <f t="shared" si="5"/>
        <v>1000</v>
      </c>
      <c r="R65" s="27">
        <f t="shared" si="7"/>
        <v>0</v>
      </c>
      <c r="S65" s="22"/>
      <c r="T65" s="22"/>
      <c r="U65" s="22"/>
    </row>
    <row r="66" spans="1:21" ht="48" x14ac:dyDescent="0.2">
      <c r="A66" s="27" t="s">
        <v>87</v>
      </c>
      <c r="B66" s="28" t="s">
        <v>174</v>
      </c>
      <c r="C66" s="27" t="s">
        <v>40</v>
      </c>
      <c r="D66" s="27">
        <v>2700</v>
      </c>
      <c r="E66" s="27">
        <v>0</v>
      </c>
      <c r="F66" s="27">
        <v>2700</v>
      </c>
      <c r="G66" s="27">
        <v>0</v>
      </c>
      <c r="H66" s="27">
        <f t="shared" si="6"/>
        <v>2700</v>
      </c>
      <c r="I66" s="27"/>
      <c r="J66" s="27"/>
      <c r="K66" s="27">
        <v>2700</v>
      </c>
      <c r="L66" s="27"/>
      <c r="M66" s="27"/>
      <c r="N66" s="27"/>
      <c r="O66" s="27"/>
      <c r="P66" s="27"/>
      <c r="Q66" s="27">
        <f t="shared" si="5"/>
        <v>2700</v>
      </c>
      <c r="R66" s="27">
        <f t="shared" si="7"/>
        <v>0</v>
      </c>
      <c r="S66" s="22"/>
      <c r="T66" s="22"/>
      <c r="U66" s="22"/>
    </row>
    <row r="67" spans="1:21" ht="48" x14ac:dyDescent="0.2">
      <c r="A67" s="27" t="s">
        <v>87</v>
      </c>
      <c r="B67" s="28" t="s">
        <v>176</v>
      </c>
      <c r="C67" s="27" t="s">
        <v>40</v>
      </c>
      <c r="D67" s="27">
        <v>4800</v>
      </c>
      <c r="E67" s="27">
        <v>0</v>
      </c>
      <c r="F67" s="27">
        <v>4800</v>
      </c>
      <c r="G67" s="27">
        <v>0</v>
      </c>
      <c r="H67" s="27">
        <f t="shared" si="6"/>
        <v>4800</v>
      </c>
      <c r="I67" s="27"/>
      <c r="J67" s="27"/>
      <c r="K67" s="27">
        <v>4800</v>
      </c>
      <c r="L67" s="27"/>
      <c r="M67" s="27"/>
      <c r="N67" s="27"/>
      <c r="O67" s="27"/>
      <c r="P67" s="27"/>
      <c r="Q67" s="27">
        <f t="shared" si="5"/>
        <v>4800</v>
      </c>
      <c r="R67" s="27">
        <f t="shared" si="7"/>
        <v>0</v>
      </c>
      <c r="S67" s="22"/>
      <c r="T67" s="22"/>
      <c r="U67" s="22"/>
    </row>
    <row r="68" spans="1:21" ht="36" x14ac:dyDescent="0.2">
      <c r="A68" s="27" t="s">
        <v>87</v>
      </c>
      <c r="B68" s="28" t="s">
        <v>180</v>
      </c>
      <c r="C68" s="27" t="s">
        <v>62</v>
      </c>
      <c r="D68" s="27">
        <v>53000</v>
      </c>
      <c r="E68" s="27">
        <v>24875</v>
      </c>
      <c r="F68" s="27">
        <v>28125</v>
      </c>
      <c r="G68" s="27">
        <v>28125</v>
      </c>
      <c r="H68" s="27">
        <f t="shared" si="6"/>
        <v>0</v>
      </c>
      <c r="I68" s="27"/>
      <c r="J68" s="27"/>
      <c r="K68" s="27"/>
      <c r="L68" s="27"/>
      <c r="M68" s="27"/>
      <c r="N68" s="27"/>
      <c r="O68" s="27"/>
      <c r="P68" s="27"/>
      <c r="Q68" s="27">
        <f t="shared" ref="Q68:Q86" si="8">SUM(I68:P68)</f>
        <v>0</v>
      </c>
      <c r="R68" s="27">
        <f t="shared" si="7"/>
        <v>0</v>
      </c>
      <c r="S68" s="22"/>
      <c r="T68" s="22"/>
      <c r="U68" s="22"/>
    </row>
    <row r="69" spans="1:21" s="37" customFormat="1" ht="36" x14ac:dyDescent="0.2">
      <c r="A69" s="34" t="s">
        <v>87</v>
      </c>
      <c r="B69" s="35" t="s">
        <v>182</v>
      </c>
      <c r="C69" s="38" t="s">
        <v>47</v>
      </c>
      <c r="D69" s="38">
        <v>102550</v>
      </c>
      <c r="E69" s="34">
        <v>4600</v>
      </c>
      <c r="F69" s="34">
        <v>67600</v>
      </c>
      <c r="G69" s="34">
        <v>67588</v>
      </c>
      <c r="H69" s="34">
        <f t="shared" si="6"/>
        <v>12</v>
      </c>
      <c r="I69" s="34"/>
      <c r="J69" s="34"/>
      <c r="K69" s="34">
        <v>12</v>
      </c>
      <c r="L69" s="34"/>
      <c r="M69" s="34"/>
      <c r="N69" s="34"/>
      <c r="O69" s="34"/>
      <c r="P69" s="34"/>
      <c r="Q69" s="34">
        <f t="shared" si="8"/>
        <v>12</v>
      </c>
      <c r="R69" s="34">
        <f t="shared" si="7"/>
        <v>0</v>
      </c>
      <c r="S69" s="36"/>
      <c r="T69" s="36"/>
      <c r="U69" s="36"/>
    </row>
    <row r="70" spans="1:21" ht="24" x14ac:dyDescent="0.2">
      <c r="A70" s="27" t="s">
        <v>87</v>
      </c>
      <c r="B70" s="28" t="s">
        <v>185</v>
      </c>
      <c r="C70" s="27" t="s">
        <v>47</v>
      </c>
      <c r="D70" s="27">
        <v>397000</v>
      </c>
      <c r="E70" s="27">
        <v>9720</v>
      </c>
      <c r="F70" s="27">
        <v>387280</v>
      </c>
      <c r="G70" s="27">
        <v>248563</v>
      </c>
      <c r="H70" s="27">
        <f t="shared" si="6"/>
        <v>138717</v>
      </c>
      <c r="I70" s="27"/>
      <c r="J70" s="27"/>
      <c r="K70" s="27">
        <v>2717</v>
      </c>
      <c r="L70" s="27">
        <v>125883</v>
      </c>
      <c r="M70" s="27"/>
      <c r="N70" s="27"/>
      <c r="O70" s="27">
        <v>10117</v>
      </c>
      <c r="P70" s="27"/>
      <c r="Q70" s="27">
        <f t="shared" si="8"/>
        <v>138717</v>
      </c>
      <c r="R70" s="27">
        <f t="shared" si="7"/>
        <v>0</v>
      </c>
      <c r="S70" s="22"/>
      <c r="T70" s="22"/>
      <c r="U70" s="22"/>
    </row>
    <row r="71" spans="1:21" ht="24" x14ac:dyDescent="0.2">
      <c r="A71" s="27" t="s">
        <v>87</v>
      </c>
      <c r="B71" s="28" t="s">
        <v>188</v>
      </c>
      <c r="C71" s="27" t="s">
        <v>47</v>
      </c>
      <c r="D71" s="27">
        <v>92900</v>
      </c>
      <c r="E71" s="27">
        <v>3520</v>
      </c>
      <c r="F71" s="27">
        <v>74480</v>
      </c>
      <c r="G71" s="27">
        <v>73590</v>
      </c>
      <c r="H71" s="27">
        <f t="shared" si="6"/>
        <v>890</v>
      </c>
      <c r="I71" s="27"/>
      <c r="J71" s="27"/>
      <c r="K71" s="27">
        <v>890</v>
      </c>
      <c r="L71" s="27"/>
      <c r="M71" s="27"/>
      <c r="N71" s="27"/>
      <c r="O71" s="27"/>
      <c r="P71" s="27"/>
      <c r="Q71" s="27">
        <f t="shared" si="8"/>
        <v>890</v>
      </c>
      <c r="R71" s="27">
        <f t="shared" si="7"/>
        <v>0</v>
      </c>
      <c r="S71" s="22"/>
      <c r="T71" s="22"/>
      <c r="U71" s="22"/>
    </row>
    <row r="72" spans="1:21" ht="36" x14ac:dyDescent="0.2">
      <c r="A72" s="27" t="s">
        <v>87</v>
      </c>
      <c r="B72" s="28" t="s">
        <v>198</v>
      </c>
      <c r="C72" s="27" t="s">
        <v>40</v>
      </c>
      <c r="D72" s="27">
        <v>110000</v>
      </c>
      <c r="E72" s="27">
        <v>0</v>
      </c>
      <c r="F72" s="27">
        <v>110000</v>
      </c>
      <c r="G72" s="27">
        <v>0</v>
      </c>
      <c r="H72" s="27">
        <f t="shared" si="6"/>
        <v>110000</v>
      </c>
      <c r="I72" s="27"/>
      <c r="J72" s="27"/>
      <c r="K72" s="27">
        <v>110000</v>
      </c>
      <c r="L72" s="27"/>
      <c r="M72" s="27"/>
      <c r="N72" s="27"/>
      <c r="O72" s="27"/>
      <c r="P72" s="27"/>
      <c r="Q72" s="27">
        <f t="shared" si="8"/>
        <v>110000</v>
      </c>
      <c r="R72" s="27">
        <f t="shared" si="7"/>
        <v>0</v>
      </c>
      <c r="S72" s="22"/>
      <c r="T72" s="22"/>
      <c r="U72" s="22"/>
    </row>
    <row r="73" spans="1:21" ht="36" x14ac:dyDescent="0.2">
      <c r="A73" s="27" t="s">
        <v>87</v>
      </c>
      <c r="B73" s="28" t="s">
        <v>200</v>
      </c>
      <c r="C73" s="27" t="s">
        <v>40</v>
      </c>
      <c r="D73" s="27">
        <v>188770</v>
      </c>
      <c r="E73" s="27">
        <v>0</v>
      </c>
      <c r="F73" s="27">
        <v>88000</v>
      </c>
      <c r="G73" s="27">
        <v>0</v>
      </c>
      <c r="H73" s="27">
        <f t="shared" si="6"/>
        <v>88000</v>
      </c>
      <c r="I73" s="27"/>
      <c r="J73" s="27"/>
      <c r="K73" s="27">
        <v>88000</v>
      </c>
      <c r="L73" s="27"/>
      <c r="M73" s="27"/>
      <c r="N73" s="27"/>
      <c r="O73" s="27"/>
      <c r="P73" s="27"/>
      <c r="Q73" s="27">
        <f t="shared" si="8"/>
        <v>88000</v>
      </c>
      <c r="R73" s="27">
        <f t="shared" si="7"/>
        <v>0</v>
      </c>
      <c r="S73" s="22"/>
      <c r="T73" s="22"/>
      <c r="U73" s="22"/>
    </row>
    <row r="74" spans="1:21" ht="24" x14ac:dyDescent="0.2">
      <c r="A74" s="27" t="s">
        <v>87</v>
      </c>
      <c r="B74" s="28" t="s">
        <v>202</v>
      </c>
      <c r="C74" s="27" t="s">
        <v>40</v>
      </c>
      <c r="D74" s="27">
        <v>262550</v>
      </c>
      <c r="E74" s="27">
        <v>0</v>
      </c>
      <c r="F74" s="27">
        <v>108000</v>
      </c>
      <c r="G74" s="27">
        <v>0</v>
      </c>
      <c r="H74" s="27">
        <f t="shared" si="6"/>
        <v>108000</v>
      </c>
      <c r="I74" s="27"/>
      <c r="J74" s="27"/>
      <c r="K74" s="27">
        <v>108000</v>
      </c>
      <c r="L74" s="27"/>
      <c r="M74" s="27"/>
      <c r="N74" s="27"/>
      <c r="O74" s="27"/>
      <c r="P74" s="27"/>
      <c r="Q74" s="27">
        <f t="shared" si="8"/>
        <v>108000</v>
      </c>
      <c r="R74" s="27">
        <f t="shared" si="7"/>
        <v>0</v>
      </c>
      <c r="S74" s="22"/>
      <c r="T74" s="22"/>
      <c r="U74" s="22"/>
    </row>
    <row r="75" spans="1:21" ht="24" x14ac:dyDescent="0.2">
      <c r="A75" s="27" t="s">
        <v>87</v>
      </c>
      <c r="B75" s="28" t="s">
        <v>204</v>
      </c>
      <c r="C75" s="27" t="s">
        <v>40</v>
      </c>
      <c r="D75" s="27">
        <v>143600</v>
      </c>
      <c r="E75" s="27">
        <v>0</v>
      </c>
      <c r="F75" s="27">
        <v>71000</v>
      </c>
      <c r="G75" s="27">
        <v>0</v>
      </c>
      <c r="H75" s="27">
        <f t="shared" si="6"/>
        <v>71000</v>
      </c>
      <c r="I75" s="27"/>
      <c r="J75" s="27"/>
      <c r="K75" s="27">
        <v>71000</v>
      </c>
      <c r="L75" s="27"/>
      <c r="M75" s="27"/>
      <c r="N75" s="27"/>
      <c r="O75" s="27"/>
      <c r="P75" s="27"/>
      <c r="Q75" s="27">
        <f t="shared" si="8"/>
        <v>71000</v>
      </c>
      <c r="R75" s="27">
        <f t="shared" si="7"/>
        <v>0</v>
      </c>
      <c r="S75" s="22"/>
      <c r="T75" s="22"/>
      <c r="U75" s="22"/>
    </row>
    <row r="76" spans="1:21" ht="36" x14ac:dyDescent="0.2">
      <c r="A76" s="27" t="s">
        <v>87</v>
      </c>
      <c r="B76" s="28" t="s">
        <v>206</v>
      </c>
      <c r="C76" s="27" t="s">
        <v>40</v>
      </c>
      <c r="D76" s="27">
        <v>139200</v>
      </c>
      <c r="E76" s="27">
        <v>0</v>
      </c>
      <c r="F76" s="27">
        <v>139200</v>
      </c>
      <c r="G76" s="27">
        <v>0</v>
      </c>
      <c r="H76" s="27">
        <f t="shared" si="6"/>
        <v>139200</v>
      </c>
      <c r="I76" s="27"/>
      <c r="J76" s="27"/>
      <c r="K76" s="27">
        <v>139200</v>
      </c>
      <c r="L76" s="27"/>
      <c r="M76" s="27"/>
      <c r="N76" s="27"/>
      <c r="O76" s="27"/>
      <c r="P76" s="27"/>
      <c r="Q76" s="27">
        <f t="shared" si="8"/>
        <v>139200</v>
      </c>
      <c r="R76" s="27">
        <f t="shared" si="7"/>
        <v>0</v>
      </c>
      <c r="S76" s="22"/>
      <c r="T76" s="22"/>
      <c r="U76" s="22"/>
    </row>
    <row r="77" spans="1:21" ht="36" x14ac:dyDescent="0.2">
      <c r="A77" s="27" t="s">
        <v>87</v>
      </c>
      <c r="B77" s="28" t="s">
        <v>208</v>
      </c>
      <c r="C77" s="27" t="s">
        <v>40</v>
      </c>
      <c r="D77" s="27">
        <v>150850</v>
      </c>
      <c r="E77" s="27">
        <v>0</v>
      </c>
      <c r="F77" s="27">
        <v>45000</v>
      </c>
      <c r="G77" s="27">
        <v>0</v>
      </c>
      <c r="H77" s="27">
        <f t="shared" si="6"/>
        <v>45000</v>
      </c>
      <c r="I77" s="27"/>
      <c r="J77" s="27"/>
      <c r="K77" s="27">
        <v>45000</v>
      </c>
      <c r="L77" s="27"/>
      <c r="M77" s="27"/>
      <c r="N77" s="27"/>
      <c r="O77" s="27"/>
      <c r="P77" s="27"/>
      <c r="Q77" s="27">
        <f t="shared" si="8"/>
        <v>45000</v>
      </c>
      <c r="R77" s="27">
        <f t="shared" si="7"/>
        <v>0</v>
      </c>
      <c r="S77" s="22"/>
      <c r="T77" s="22"/>
      <c r="U77" s="22"/>
    </row>
    <row r="78" spans="1:21" ht="24" x14ac:dyDescent="0.2">
      <c r="A78" s="27" t="s">
        <v>87</v>
      </c>
      <c r="B78" s="28" t="s">
        <v>212</v>
      </c>
      <c r="C78" s="27" t="s">
        <v>40</v>
      </c>
      <c r="D78" s="27">
        <v>1602417</v>
      </c>
      <c r="E78" s="27">
        <v>0</v>
      </c>
      <c r="F78" s="27">
        <v>1602417</v>
      </c>
      <c r="G78" s="27">
        <v>1579495</v>
      </c>
      <c r="H78" s="27">
        <f t="shared" si="6"/>
        <v>22922</v>
      </c>
      <c r="I78" s="27">
        <v>22922</v>
      </c>
      <c r="J78" s="27"/>
      <c r="K78" s="27"/>
      <c r="L78" s="27"/>
      <c r="M78" s="27"/>
      <c r="N78" s="27"/>
      <c r="O78" s="27"/>
      <c r="P78" s="27"/>
      <c r="Q78" s="27">
        <f t="shared" si="8"/>
        <v>22922</v>
      </c>
      <c r="R78" s="27">
        <f t="shared" si="7"/>
        <v>0</v>
      </c>
      <c r="S78" s="22"/>
      <c r="T78" s="22"/>
      <c r="U78" s="22"/>
    </row>
    <row r="79" spans="1:21" ht="24" x14ac:dyDescent="0.2">
      <c r="A79" s="27" t="s">
        <v>87</v>
      </c>
      <c r="B79" s="28" t="s">
        <v>214</v>
      </c>
      <c r="C79" s="27" t="s">
        <v>40</v>
      </c>
      <c r="D79" s="27">
        <v>1870416</v>
      </c>
      <c r="E79" s="27">
        <v>0</v>
      </c>
      <c r="F79" s="27">
        <v>1870416</v>
      </c>
      <c r="G79" s="27">
        <v>41062</v>
      </c>
      <c r="H79" s="27">
        <f t="shared" si="6"/>
        <v>1829354</v>
      </c>
      <c r="I79" s="27">
        <v>1829354</v>
      </c>
      <c r="J79" s="27"/>
      <c r="K79" s="27"/>
      <c r="L79" s="27"/>
      <c r="M79" s="27"/>
      <c r="N79" s="27"/>
      <c r="O79" s="27"/>
      <c r="P79" s="27"/>
      <c r="Q79" s="27">
        <f t="shared" si="8"/>
        <v>1829354</v>
      </c>
      <c r="R79" s="27">
        <f t="shared" si="7"/>
        <v>0</v>
      </c>
      <c r="S79" s="22"/>
      <c r="T79" s="22"/>
      <c r="U79" s="22"/>
    </row>
    <row r="80" spans="1:21" ht="24" x14ac:dyDescent="0.2">
      <c r="A80" s="27" t="s">
        <v>87</v>
      </c>
      <c r="B80" s="28" t="s">
        <v>216</v>
      </c>
      <c r="C80" s="27" t="s">
        <v>40</v>
      </c>
      <c r="D80" s="27">
        <v>138474</v>
      </c>
      <c r="E80" s="27">
        <v>0</v>
      </c>
      <c r="F80" s="27">
        <v>138474</v>
      </c>
      <c r="G80" s="27">
        <v>11273</v>
      </c>
      <c r="H80" s="27">
        <f t="shared" si="6"/>
        <v>127201</v>
      </c>
      <c r="I80" s="27">
        <v>127201</v>
      </c>
      <c r="J80" s="27"/>
      <c r="K80" s="27"/>
      <c r="L80" s="27"/>
      <c r="M80" s="27"/>
      <c r="N80" s="27"/>
      <c r="O80" s="27"/>
      <c r="P80" s="27"/>
      <c r="Q80" s="27">
        <f t="shared" si="8"/>
        <v>127201</v>
      </c>
      <c r="R80" s="27">
        <f t="shared" si="7"/>
        <v>0</v>
      </c>
      <c r="S80" s="22"/>
      <c r="T80" s="22"/>
      <c r="U80" s="22"/>
    </row>
    <row r="81" spans="1:21" ht="24" x14ac:dyDescent="0.2">
      <c r="A81" s="27" t="s">
        <v>87</v>
      </c>
      <c r="B81" s="28" t="s">
        <v>218</v>
      </c>
      <c r="C81" s="27" t="s">
        <v>40</v>
      </c>
      <c r="D81" s="27">
        <v>660919</v>
      </c>
      <c r="E81" s="27">
        <v>0</v>
      </c>
      <c r="F81" s="27">
        <v>660919</v>
      </c>
      <c r="G81" s="27">
        <v>637936</v>
      </c>
      <c r="H81" s="27">
        <f t="shared" si="6"/>
        <v>22983</v>
      </c>
      <c r="I81" s="27">
        <v>22983</v>
      </c>
      <c r="J81" s="27"/>
      <c r="K81" s="27"/>
      <c r="L81" s="27"/>
      <c r="M81" s="27"/>
      <c r="N81" s="27"/>
      <c r="O81" s="27"/>
      <c r="P81" s="27"/>
      <c r="Q81" s="27">
        <f t="shared" si="8"/>
        <v>22983</v>
      </c>
      <c r="R81" s="27">
        <f t="shared" si="7"/>
        <v>0</v>
      </c>
      <c r="S81" s="22"/>
      <c r="T81" s="22"/>
      <c r="U81" s="22"/>
    </row>
    <row r="82" spans="1:21" ht="24" x14ac:dyDescent="0.2">
      <c r="A82" s="27" t="s">
        <v>87</v>
      </c>
      <c r="B82" s="28" t="s">
        <v>220</v>
      </c>
      <c r="C82" s="27" t="s">
        <v>72</v>
      </c>
      <c r="D82" s="27">
        <v>793053</v>
      </c>
      <c r="E82" s="27">
        <v>0</v>
      </c>
      <c r="F82" s="27">
        <v>793053</v>
      </c>
      <c r="G82" s="27">
        <v>793053</v>
      </c>
      <c r="H82" s="27">
        <f t="shared" si="6"/>
        <v>0</v>
      </c>
      <c r="I82" s="27"/>
      <c r="J82" s="27"/>
      <c r="K82" s="27"/>
      <c r="L82" s="27"/>
      <c r="M82" s="27"/>
      <c r="N82" s="27"/>
      <c r="O82" s="27"/>
      <c r="P82" s="27"/>
      <c r="Q82" s="27">
        <f t="shared" si="8"/>
        <v>0</v>
      </c>
      <c r="R82" s="27">
        <f t="shared" si="7"/>
        <v>0</v>
      </c>
      <c r="S82" s="22"/>
      <c r="T82" s="22"/>
      <c r="U82" s="22"/>
    </row>
    <row r="83" spans="1:21" ht="24" x14ac:dyDescent="0.2">
      <c r="A83" s="27" t="s">
        <v>87</v>
      </c>
      <c r="B83" s="28" t="s">
        <v>222</v>
      </c>
      <c r="C83" s="27" t="s">
        <v>72</v>
      </c>
      <c r="D83" s="27">
        <v>143083</v>
      </c>
      <c r="E83" s="27">
        <v>0</v>
      </c>
      <c r="F83" s="27">
        <v>143083</v>
      </c>
      <c r="G83" s="27">
        <v>143083</v>
      </c>
      <c r="H83" s="27">
        <f t="shared" si="6"/>
        <v>0</v>
      </c>
      <c r="I83" s="27"/>
      <c r="J83" s="27"/>
      <c r="K83" s="27"/>
      <c r="L83" s="27"/>
      <c r="M83" s="27"/>
      <c r="N83" s="27"/>
      <c r="O83" s="27"/>
      <c r="P83" s="27"/>
      <c r="Q83" s="27">
        <f t="shared" si="8"/>
        <v>0</v>
      </c>
      <c r="R83" s="27">
        <f t="shared" si="7"/>
        <v>0</v>
      </c>
      <c r="S83" s="22"/>
      <c r="T83" s="22"/>
      <c r="U83" s="22"/>
    </row>
    <row r="84" spans="1:21" ht="24" x14ac:dyDescent="0.2">
      <c r="A84" s="27" t="s">
        <v>87</v>
      </c>
      <c r="B84" s="28" t="s">
        <v>224</v>
      </c>
      <c r="C84" s="27" t="s">
        <v>72</v>
      </c>
      <c r="D84" s="27">
        <v>527971</v>
      </c>
      <c r="E84" s="27">
        <v>0</v>
      </c>
      <c r="F84" s="27">
        <v>527971</v>
      </c>
      <c r="G84" s="27">
        <v>527967</v>
      </c>
      <c r="H84" s="27">
        <f t="shared" si="6"/>
        <v>4</v>
      </c>
      <c r="I84" s="27"/>
      <c r="J84" s="27"/>
      <c r="K84" s="27"/>
      <c r="L84" s="27"/>
      <c r="M84" s="27"/>
      <c r="N84" s="27"/>
      <c r="O84" s="27"/>
      <c r="P84" s="27">
        <v>4</v>
      </c>
      <c r="Q84" s="27">
        <f t="shared" si="8"/>
        <v>4</v>
      </c>
      <c r="R84" s="27">
        <f t="shared" si="7"/>
        <v>0</v>
      </c>
      <c r="S84" s="22"/>
      <c r="T84" s="22"/>
      <c r="U84" s="22"/>
    </row>
    <row r="85" spans="1:21" ht="24" x14ac:dyDescent="0.2">
      <c r="A85" s="27" t="s">
        <v>87</v>
      </c>
      <c r="B85" s="28" t="s">
        <v>226</v>
      </c>
      <c r="C85" s="27" t="s">
        <v>72</v>
      </c>
      <c r="D85" s="27">
        <v>2061350</v>
      </c>
      <c r="E85" s="27">
        <v>0</v>
      </c>
      <c r="F85" s="27">
        <v>2061350</v>
      </c>
      <c r="G85" s="27">
        <v>2055602</v>
      </c>
      <c r="H85" s="27">
        <f t="shared" si="6"/>
        <v>5748</v>
      </c>
      <c r="I85" s="27"/>
      <c r="J85" s="27"/>
      <c r="K85" s="27"/>
      <c r="L85" s="27"/>
      <c r="M85" s="27"/>
      <c r="N85" s="27"/>
      <c r="O85" s="27"/>
      <c r="P85" s="27">
        <v>5748</v>
      </c>
      <c r="Q85" s="27">
        <f t="shared" si="8"/>
        <v>5748</v>
      </c>
      <c r="R85" s="27">
        <f t="shared" si="7"/>
        <v>0</v>
      </c>
      <c r="S85" s="22"/>
      <c r="T85" s="22"/>
      <c r="U85" s="22"/>
    </row>
    <row r="86" spans="1:21" ht="24" x14ac:dyDescent="0.2">
      <c r="A86" s="27" t="s">
        <v>87</v>
      </c>
      <c r="B86" s="28" t="s">
        <v>228</v>
      </c>
      <c r="C86" s="27" t="s">
        <v>40</v>
      </c>
      <c r="D86" s="27">
        <v>1225662</v>
      </c>
      <c r="E86" s="27">
        <v>0</v>
      </c>
      <c r="F86" s="27">
        <v>1225662</v>
      </c>
      <c r="G86" s="27">
        <v>722872</v>
      </c>
      <c r="H86" s="27">
        <f t="shared" si="6"/>
        <v>502790</v>
      </c>
      <c r="I86" s="27">
        <v>502790</v>
      </c>
      <c r="J86" s="27"/>
      <c r="K86" s="27"/>
      <c r="L86" s="27"/>
      <c r="M86" s="27"/>
      <c r="N86" s="27"/>
      <c r="O86" s="27"/>
      <c r="P86" s="27"/>
      <c r="Q86" s="27">
        <f t="shared" si="8"/>
        <v>502790</v>
      </c>
      <c r="R86" s="27">
        <f t="shared" si="7"/>
        <v>0</v>
      </c>
      <c r="S86" s="22"/>
      <c r="T86" s="22"/>
      <c r="U86" s="22"/>
    </row>
    <row r="87" spans="1:21" ht="24" x14ac:dyDescent="0.2">
      <c r="A87" s="25" t="s">
        <v>230</v>
      </c>
      <c r="B87" s="25" t="s">
        <v>231</v>
      </c>
      <c r="C87" s="25"/>
      <c r="D87" s="25">
        <v>7351713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7">
        <f t="shared" si="7"/>
        <v>0</v>
      </c>
      <c r="S87" s="22"/>
      <c r="T87" s="22"/>
      <c r="U87" s="22"/>
    </row>
    <row r="88" spans="1:21" x14ac:dyDescent="0.2">
      <c r="A88" s="26"/>
      <c r="B88" s="26" t="s">
        <v>33</v>
      </c>
      <c r="C88" s="26"/>
      <c r="D88" s="26">
        <v>7280013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>
        <f t="shared" si="7"/>
        <v>0</v>
      </c>
      <c r="S88" s="22"/>
      <c r="T88" s="22"/>
      <c r="U88" s="22"/>
    </row>
    <row r="89" spans="1:21" x14ac:dyDescent="0.2">
      <c r="A89" s="27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>
        <f>SUM(I89:P89)</f>
        <v>0</v>
      </c>
      <c r="R89" s="27">
        <f t="shared" si="7"/>
        <v>0</v>
      </c>
      <c r="S89" s="22"/>
      <c r="T89" s="22"/>
      <c r="U89" s="22"/>
    </row>
    <row r="90" spans="1:21" s="33" customFormat="1" ht="48" x14ac:dyDescent="0.2">
      <c r="A90" s="30" t="s">
        <v>235</v>
      </c>
      <c r="B90" s="40" t="s">
        <v>236</v>
      </c>
      <c r="C90" s="30" t="s">
        <v>116</v>
      </c>
      <c r="D90" s="30">
        <v>676182</v>
      </c>
      <c r="E90" s="30">
        <v>19200</v>
      </c>
      <c r="F90" s="30">
        <v>656982</v>
      </c>
      <c r="G90" s="30">
        <v>0</v>
      </c>
      <c r="H90" s="30">
        <f>F90-G90</f>
        <v>656982</v>
      </c>
      <c r="I90" s="30"/>
      <c r="J90" s="30"/>
      <c r="K90" s="30"/>
      <c r="L90" s="30"/>
      <c r="M90" s="30"/>
      <c r="N90" s="30">
        <v>9520</v>
      </c>
      <c r="O90" s="30"/>
      <c r="P90" s="30"/>
      <c r="Q90" s="30">
        <f>SUM(I90:P90)</f>
        <v>9520</v>
      </c>
      <c r="R90" s="30">
        <f t="shared" si="7"/>
        <v>647462</v>
      </c>
      <c r="S90" s="32"/>
      <c r="T90" s="32"/>
      <c r="U90" s="32"/>
    </row>
    <row r="91" spans="1:21" x14ac:dyDescent="0.2">
      <c r="A91" s="26"/>
      <c r="B91" s="26" t="s">
        <v>38</v>
      </c>
      <c r="C91" s="26"/>
      <c r="D91" s="26">
        <v>71700</v>
      </c>
      <c r="E91" s="26">
        <v>68388</v>
      </c>
      <c r="F91" s="26">
        <v>3312</v>
      </c>
      <c r="G91" s="26"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7">
        <f t="shared" si="7"/>
        <v>0</v>
      </c>
      <c r="S91" s="22"/>
      <c r="T91" s="22"/>
      <c r="U91" s="22"/>
    </row>
    <row r="92" spans="1:21" ht="72" x14ac:dyDescent="0.2">
      <c r="A92" s="27" t="s">
        <v>232</v>
      </c>
      <c r="B92" s="28" t="s">
        <v>238</v>
      </c>
      <c r="C92" s="29" t="s">
        <v>116</v>
      </c>
      <c r="D92" s="27">
        <v>71700</v>
      </c>
      <c r="E92" s="27">
        <v>68388</v>
      </c>
      <c r="F92" s="27">
        <v>3312</v>
      </c>
      <c r="G92" s="27">
        <v>0</v>
      </c>
      <c r="H92" s="27">
        <f>F92-G92</f>
        <v>3312</v>
      </c>
      <c r="I92" s="27"/>
      <c r="J92" s="27"/>
      <c r="K92" s="27"/>
      <c r="L92" s="27">
        <v>3312</v>
      </c>
      <c r="M92" s="27"/>
      <c r="N92" s="27"/>
      <c r="O92" s="27"/>
      <c r="P92" s="27"/>
      <c r="Q92" s="27">
        <f>SUM(I92:P92)</f>
        <v>3312</v>
      </c>
      <c r="R92" s="27">
        <f t="shared" si="7"/>
        <v>0</v>
      </c>
      <c r="S92" s="22"/>
      <c r="T92" s="22"/>
      <c r="U92" s="22"/>
    </row>
    <row r="93" spans="1:21" x14ac:dyDescent="0.2">
      <c r="A93" s="25" t="s">
        <v>239</v>
      </c>
      <c r="B93" s="25" t="s">
        <v>240</v>
      </c>
      <c r="C93" s="25"/>
      <c r="D93" s="25">
        <v>17603394</v>
      </c>
      <c r="E93" s="25">
        <v>2694466</v>
      </c>
      <c r="F93" s="25">
        <v>14846820</v>
      </c>
      <c r="G93" s="25">
        <v>10313618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7">
        <f t="shared" si="7"/>
        <v>0</v>
      </c>
      <c r="S93" s="22"/>
      <c r="T93" s="22"/>
      <c r="U93" s="22"/>
    </row>
    <row r="94" spans="1:21" ht="36" x14ac:dyDescent="0.2">
      <c r="A94" s="27" t="s">
        <v>241</v>
      </c>
      <c r="B94" s="28" t="s">
        <v>242</v>
      </c>
      <c r="C94" s="27" t="s">
        <v>62</v>
      </c>
      <c r="D94" s="27">
        <v>15000</v>
      </c>
      <c r="E94" s="27">
        <v>0</v>
      </c>
      <c r="F94" s="27">
        <v>15000</v>
      </c>
      <c r="G94" s="27">
        <v>13500</v>
      </c>
      <c r="H94" s="27">
        <f>F94-G94</f>
        <v>1500</v>
      </c>
      <c r="I94" s="27"/>
      <c r="J94" s="27"/>
      <c r="K94" s="27"/>
      <c r="L94" s="27">
        <v>1500</v>
      </c>
      <c r="M94" s="27"/>
      <c r="N94" s="27"/>
      <c r="O94" s="27"/>
      <c r="P94" s="27"/>
      <c r="Q94" s="27">
        <f>SUM(I94:P94)</f>
        <v>1500</v>
      </c>
      <c r="R94" s="27">
        <f t="shared" si="7"/>
        <v>0</v>
      </c>
      <c r="S94" s="22"/>
      <c r="T94" s="22"/>
      <c r="U94" s="22"/>
    </row>
    <row r="95" spans="1:21" ht="48" x14ac:dyDescent="0.2">
      <c r="A95" s="27" t="s">
        <v>241</v>
      </c>
      <c r="B95" s="28" t="s">
        <v>244</v>
      </c>
      <c r="C95" s="27" t="s">
        <v>40</v>
      </c>
      <c r="D95" s="27">
        <v>8000</v>
      </c>
      <c r="E95" s="27">
        <v>0</v>
      </c>
      <c r="F95" s="27">
        <v>8000</v>
      </c>
      <c r="G95" s="27">
        <v>0</v>
      </c>
      <c r="H95" s="27">
        <f>F95-G95</f>
        <v>8000</v>
      </c>
      <c r="I95" s="27"/>
      <c r="J95" s="27"/>
      <c r="K95" s="27"/>
      <c r="L95" s="27">
        <v>8000</v>
      </c>
      <c r="M95" s="27"/>
      <c r="N95" s="27"/>
      <c r="O95" s="27"/>
      <c r="P95" s="27"/>
      <c r="Q95" s="27">
        <f>SUM(I95:P95)</f>
        <v>8000</v>
      </c>
      <c r="R95" s="27">
        <f t="shared" si="7"/>
        <v>0</v>
      </c>
      <c r="S95" s="22"/>
      <c r="T95" s="22"/>
      <c r="U95" s="22"/>
    </row>
    <row r="96" spans="1:21" ht="48" x14ac:dyDescent="0.2">
      <c r="A96" s="27" t="s">
        <v>241</v>
      </c>
      <c r="B96" s="28" t="s">
        <v>245</v>
      </c>
      <c r="C96" s="27" t="s">
        <v>47</v>
      </c>
      <c r="D96" s="27">
        <v>11694994</v>
      </c>
      <c r="E96" s="27">
        <v>1815615</v>
      </c>
      <c r="F96" s="27">
        <v>9879379</v>
      </c>
      <c r="G96" s="27">
        <v>6162040</v>
      </c>
      <c r="H96" s="27">
        <f>F96-G96</f>
        <v>3717339</v>
      </c>
      <c r="I96" s="27">
        <v>3569985</v>
      </c>
      <c r="J96" s="27"/>
      <c r="K96" s="27"/>
      <c r="L96" s="27">
        <v>24000</v>
      </c>
      <c r="M96" s="27"/>
      <c r="N96" s="27"/>
      <c r="O96" s="27"/>
      <c r="P96" s="27">
        <v>123354</v>
      </c>
      <c r="Q96" s="27">
        <f>SUM(I96:P96)</f>
        <v>3717339</v>
      </c>
      <c r="R96" s="27">
        <f t="shared" si="7"/>
        <v>0</v>
      </c>
      <c r="S96" s="22"/>
      <c r="T96" s="22"/>
      <c r="U96" s="22"/>
    </row>
    <row r="97" spans="1:21" ht="48" x14ac:dyDescent="0.2">
      <c r="A97" s="27" t="s">
        <v>241</v>
      </c>
      <c r="B97" s="28" t="s">
        <v>249</v>
      </c>
      <c r="C97" s="27" t="s">
        <v>62</v>
      </c>
      <c r="D97" s="27">
        <v>5900400</v>
      </c>
      <c r="E97" s="27">
        <v>878851</v>
      </c>
      <c r="F97" s="27">
        <v>4959441</v>
      </c>
      <c r="G97" s="27">
        <v>4151578</v>
      </c>
      <c r="H97" s="27">
        <f>F97-G97</f>
        <v>807863</v>
      </c>
      <c r="I97" s="27">
        <v>807723</v>
      </c>
      <c r="J97" s="27"/>
      <c r="K97" s="27"/>
      <c r="L97" s="27"/>
      <c r="M97" s="27"/>
      <c r="N97" s="27"/>
      <c r="O97" s="27"/>
      <c r="P97" s="27">
        <v>140</v>
      </c>
      <c r="Q97" s="27">
        <f>SUM(I97:P97)</f>
        <v>807863</v>
      </c>
      <c r="R97" s="27">
        <f t="shared" si="7"/>
        <v>0</v>
      </c>
      <c r="S97" s="22"/>
      <c r="T97" s="22"/>
      <c r="U97" s="22"/>
    </row>
    <row r="98" spans="1:21" ht="24" x14ac:dyDescent="0.2">
      <c r="A98" s="24" t="s">
        <v>253</v>
      </c>
      <c r="B98" s="24" t="s">
        <v>254</v>
      </c>
      <c r="C98" s="24"/>
      <c r="D98" s="24">
        <v>23571562</v>
      </c>
      <c r="E98" s="24">
        <v>82950</v>
      </c>
      <c r="F98" s="24">
        <v>12092661</v>
      </c>
      <c r="G98" s="24">
        <v>7432794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7">
        <f t="shared" si="7"/>
        <v>0</v>
      </c>
      <c r="S98" s="22"/>
      <c r="T98" s="22"/>
      <c r="U98" s="22"/>
    </row>
    <row r="99" spans="1:2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7">
        <f t="shared" si="7"/>
        <v>0</v>
      </c>
      <c r="S99" s="22"/>
      <c r="T99" s="22"/>
      <c r="U99" s="22"/>
    </row>
    <row r="100" spans="1:2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27">
        <f t="shared" si="7"/>
        <v>0</v>
      </c>
      <c r="S100" s="22"/>
      <c r="T100" s="22"/>
      <c r="U100" s="22"/>
    </row>
    <row r="101" spans="1:21" x14ac:dyDescent="0.2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>
        <f t="shared" si="7"/>
        <v>0</v>
      </c>
      <c r="S101" s="22"/>
      <c r="T101" s="22"/>
      <c r="U101" s="22"/>
    </row>
    <row r="102" spans="1:21" ht="24" x14ac:dyDescent="0.2">
      <c r="A102" s="27" t="s">
        <v>34</v>
      </c>
      <c r="B102" s="28" t="s">
        <v>260</v>
      </c>
      <c r="C102" s="29" t="s">
        <v>72</v>
      </c>
      <c r="D102" s="27">
        <v>14000</v>
      </c>
      <c r="E102" s="27">
        <v>0</v>
      </c>
      <c r="F102" s="27">
        <v>14000</v>
      </c>
      <c r="G102" s="27">
        <v>0</v>
      </c>
      <c r="H102" s="27">
        <f>F102-G102</f>
        <v>14000</v>
      </c>
      <c r="I102" s="27"/>
      <c r="J102" s="27"/>
      <c r="K102" s="27"/>
      <c r="L102" s="27">
        <v>14000</v>
      </c>
      <c r="M102" s="27"/>
      <c r="N102" s="27"/>
      <c r="O102" s="27"/>
      <c r="P102" s="27"/>
      <c r="Q102" s="27">
        <f>SUM(I102:P102)</f>
        <v>14000</v>
      </c>
      <c r="R102" s="27">
        <f t="shared" si="7"/>
        <v>0</v>
      </c>
      <c r="S102" s="22"/>
      <c r="T102" s="22"/>
      <c r="U102" s="22"/>
    </row>
    <row r="103" spans="1:21" ht="24" x14ac:dyDescent="0.2">
      <c r="A103" s="41" t="s">
        <v>261</v>
      </c>
      <c r="B103" s="41" t="s">
        <v>262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27">
        <f t="shared" si="7"/>
        <v>0</v>
      </c>
      <c r="S103" s="22"/>
      <c r="T103" s="22"/>
      <c r="U103" s="22"/>
    </row>
    <row r="104" spans="1:21" ht="24" x14ac:dyDescent="0.2">
      <c r="A104" s="27" t="s">
        <v>34</v>
      </c>
      <c r="B104" s="28" t="s">
        <v>263</v>
      </c>
      <c r="C104" s="29" t="s">
        <v>72</v>
      </c>
      <c r="D104" s="27">
        <v>1750</v>
      </c>
      <c r="E104" s="27">
        <v>0</v>
      </c>
      <c r="F104" s="27">
        <v>1750</v>
      </c>
      <c r="G104" s="27">
        <v>0</v>
      </c>
      <c r="H104" s="27">
        <f>F104-G104</f>
        <v>1750</v>
      </c>
      <c r="I104" s="27"/>
      <c r="J104" s="27"/>
      <c r="K104" s="27"/>
      <c r="L104" s="27">
        <v>1750</v>
      </c>
      <c r="M104" s="27"/>
      <c r="N104" s="27"/>
      <c r="O104" s="27"/>
      <c r="P104" s="27"/>
      <c r="Q104" s="27">
        <f>SUM(I104:P104)</f>
        <v>1750</v>
      </c>
      <c r="R104" s="27">
        <f t="shared" si="7"/>
        <v>0</v>
      </c>
      <c r="S104" s="22"/>
      <c r="T104" s="22"/>
      <c r="U104" s="22"/>
    </row>
    <row r="105" spans="1:21" ht="24" x14ac:dyDescent="0.2">
      <c r="A105" s="27" t="s">
        <v>34</v>
      </c>
      <c r="B105" s="28" t="s">
        <v>264</v>
      </c>
      <c r="C105" s="29" t="s">
        <v>72</v>
      </c>
      <c r="D105" s="27">
        <v>25000</v>
      </c>
      <c r="E105" s="27">
        <v>0</v>
      </c>
      <c r="F105" s="27">
        <v>25000</v>
      </c>
      <c r="G105" s="27">
        <v>15438</v>
      </c>
      <c r="H105" s="27">
        <f>F105-G105</f>
        <v>9562</v>
      </c>
      <c r="I105" s="27"/>
      <c r="J105" s="27"/>
      <c r="K105" s="27"/>
      <c r="L105" s="27"/>
      <c r="M105" s="27"/>
      <c r="N105" s="27"/>
      <c r="O105" s="27"/>
      <c r="P105" s="27"/>
      <c r="Q105" s="27">
        <f>SUM(I105:P105)</f>
        <v>0</v>
      </c>
      <c r="R105" s="27">
        <f t="shared" si="7"/>
        <v>9562</v>
      </c>
      <c r="S105" s="22"/>
      <c r="T105" s="22"/>
      <c r="U105" s="22"/>
    </row>
    <row r="106" spans="1:21" x14ac:dyDescent="0.2">
      <c r="A106" s="25" t="s">
        <v>41</v>
      </c>
      <c r="B106" s="25" t="s">
        <v>42</v>
      </c>
      <c r="C106" s="25"/>
      <c r="D106" s="25">
        <v>21913052</v>
      </c>
      <c r="E106" s="25">
        <v>0</v>
      </c>
      <c r="F106" s="25">
        <v>10517101</v>
      </c>
      <c r="G106" s="25">
        <v>6418496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7">
        <f t="shared" si="7"/>
        <v>0</v>
      </c>
      <c r="S106" s="22"/>
      <c r="T106" s="22"/>
      <c r="U106" s="22"/>
    </row>
    <row r="107" spans="1:21" x14ac:dyDescent="0.2">
      <c r="A107" s="41" t="s">
        <v>255</v>
      </c>
      <c r="B107" s="41" t="s">
        <v>256</v>
      </c>
      <c r="C107" s="41"/>
      <c r="D107" s="41">
        <v>6000</v>
      </c>
      <c r="E107" s="41">
        <v>0</v>
      </c>
      <c r="F107" s="41">
        <v>6000</v>
      </c>
      <c r="G107" s="41">
        <v>1450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27">
        <f t="shared" si="7"/>
        <v>0</v>
      </c>
      <c r="S107" s="22"/>
      <c r="T107" s="22"/>
      <c r="U107" s="22"/>
    </row>
    <row r="108" spans="1:21" x14ac:dyDescent="0.2">
      <c r="A108" s="27" t="s">
        <v>60</v>
      </c>
      <c r="B108" s="28" t="s">
        <v>265</v>
      </c>
      <c r="C108" s="29" t="s">
        <v>62</v>
      </c>
      <c r="D108" s="27">
        <v>6000</v>
      </c>
      <c r="E108" s="27">
        <v>0</v>
      </c>
      <c r="F108" s="27">
        <v>6000</v>
      </c>
      <c r="G108" s="27">
        <v>1450</v>
      </c>
      <c r="H108" s="27">
        <f>F108-G108</f>
        <v>4550</v>
      </c>
      <c r="I108" s="27"/>
      <c r="J108" s="27"/>
      <c r="K108" s="27"/>
      <c r="L108" s="27"/>
      <c r="M108" s="27"/>
      <c r="N108" s="27"/>
      <c r="O108" s="27"/>
      <c r="P108" s="27"/>
      <c r="Q108" s="27">
        <f>SUM(I108:P108)</f>
        <v>0</v>
      </c>
      <c r="R108" s="27">
        <f t="shared" si="7"/>
        <v>4550</v>
      </c>
      <c r="S108" s="22"/>
      <c r="T108" s="22"/>
      <c r="U108" s="22"/>
    </row>
    <row r="109" spans="1:21" ht="24" x14ac:dyDescent="0.2">
      <c r="A109" s="41" t="s">
        <v>271</v>
      </c>
      <c r="B109" s="41" t="s">
        <v>272</v>
      </c>
      <c r="C109" s="41"/>
      <c r="D109" s="41">
        <v>21907052</v>
      </c>
      <c r="E109" s="41">
        <v>0</v>
      </c>
      <c r="F109" s="41">
        <v>10511101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27">
        <f t="shared" si="7"/>
        <v>0</v>
      </c>
      <c r="S109" s="22"/>
      <c r="T109" s="22"/>
      <c r="U109" s="22"/>
    </row>
    <row r="110" spans="1:21" ht="36" x14ac:dyDescent="0.2">
      <c r="A110" s="27" t="s">
        <v>43</v>
      </c>
      <c r="B110" s="28" t="s">
        <v>273</v>
      </c>
      <c r="C110" s="27" t="s">
        <v>62</v>
      </c>
      <c r="D110" s="27">
        <v>2346390</v>
      </c>
      <c r="E110" s="27">
        <v>0</v>
      </c>
      <c r="F110" s="27">
        <v>753190</v>
      </c>
      <c r="G110" s="27">
        <v>0</v>
      </c>
      <c r="H110" s="27">
        <f t="shared" ref="H110:H119" si="9">F110-G110</f>
        <v>753190</v>
      </c>
      <c r="I110" s="27"/>
      <c r="J110" s="27">
        <v>753190</v>
      </c>
      <c r="K110" s="27"/>
      <c r="L110" s="27"/>
      <c r="M110" s="27"/>
      <c r="N110" s="27"/>
      <c r="O110" s="27"/>
      <c r="P110" s="27"/>
      <c r="Q110" s="27">
        <f t="shared" ref="Q110:Q119" si="10">SUM(I110:P110)</f>
        <v>753190</v>
      </c>
      <c r="R110" s="27">
        <f t="shared" si="7"/>
        <v>0</v>
      </c>
      <c r="S110" s="22"/>
      <c r="T110" s="22"/>
      <c r="U110" s="22"/>
    </row>
    <row r="111" spans="1:21" ht="36" x14ac:dyDescent="0.2">
      <c r="A111" s="27" t="s">
        <v>43</v>
      </c>
      <c r="B111" s="28" t="s">
        <v>276</v>
      </c>
      <c r="C111" s="27" t="s">
        <v>62</v>
      </c>
      <c r="D111" s="27">
        <v>13240</v>
      </c>
      <c r="E111" s="27">
        <v>0</v>
      </c>
      <c r="F111" s="27">
        <v>13240</v>
      </c>
      <c r="G111" s="27">
        <v>12400</v>
      </c>
      <c r="H111" s="27">
        <f t="shared" si="9"/>
        <v>840</v>
      </c>
      <c r="I111" s="27"/>
      <c r="J111" s="27">
        <v>240</v>
      </c>
      <c r="K111" s="27"/>
      <c r="L111" s="27">
        <v>600</v>
      </c>
      <c r="M111" s="27"/>
      <c r="N111" s="27"/>
      <c r="O111" s="27"/>
      <c r="P111" s="27"/>
      <c r="Q111" s="27">
        <f t="shared" si="10"/>
        <v>840</v>
      </c>
      <c r="R111" s="27">
        <f t="shared" ref="R111:R172" si="11">H111-Q111</f>
        <v>0</v>
      </c>
      <c r="S111" s="22"/>
      <c r="T111" s="22"/>
      <c r="U111" s="22"/>
    </row>
    <row r="112" spans="1:21" ht="36" x14ac:dyDescent="0.2">
      <c r="A112" s="27" t="s">
        <v>43</v>
      </c>
      <c r="B112" s="28" t="s">
        <v>278</v>
      </c>
      <c r="C112" s="27" t="s">
        <v>62</v>
      </c>
      <c r="D112" s="27">
        <v>13240</v>
      </c>
      <c r="E112" s="27">
        <v>0</v>
      </c>
      <c r="F112" s="27">
        <v>13240</v>
      </c>
      <c r="G112" s="27">
        <v>12400</v>
      </c>
      <c r="H112" s="27">
        <f t="shared" si="9"/>
        <v>840</v>
      </c>
      <c r="I112" s="27"/>
      <c r="J112" s="27">
        <v>240</v>
      </c>
      <c r="K112" s="27"/>
      <c r="L112" s="27">
        <v>600</v>
      </c>
      <c r="M112" s="27"/>
      <c r="N112" s="27"/>
      <c r="O112" s="27"/>
      <c r="P112" s="27"/>
      <c r="Q112" s="27">
        <f t="shared" si="10"/>
        <v>840</v>
      </c>
      <c r="R112" s="27">
        <f t="shared" si="11"/>
        <v>0</v>
      </c>
      <c r="S112" s="22"/>
      <c r="T112" s="22"/>
      <c r="U112" s="22"/>
    </row>
    <row r="113" spans="1:21" ht="24" x14ac:dyDescent="0.2">
      <c r="A113" s="27" t="s">
        <v>43</v>
      </c>
      <c r="B113" s="28" t="s">
        <v>279</v>
      </c>
      <c r="C113" s="27" t="s">
        <v>62</v>
      </c>
      <c r="D113" s="27">
        <v>3044176</v>
      </c>
      <c r="E113" s="27">
        <v>0</v>
      </c>
      <c r="F113" s="27">
        <v>3044176</v>
      </c>
      <c r="G113" s="27">
        <v>2990975</v>
      </c>
      <c r="H113" s="27">
        <f t="shared" si="9"/>
        <v>53201</v>
      </c>
      <c r="I113" s="27"/>
      <c r="J113" s="27">
        <v>50201</v>
      </c>
      <c r="K113" s="27"/>
      <c r="L113" s="27">
        <v>3000</v>
      </c>
      <c r="M113" s="27"/>
      <c r="N113" s="27"/>
      <c r="O113" s="27"/>
      <c r="P113" s="27"/>
      <c r="Q113" s="27">
        <f t="shared" si="10"/>
        <v>53201</v>
      </c>
      <c r="R113" s="27">
        <f t="shared" si="11"/>
        <v>0</v>
      </c>
      <c r="S113" s="22"/>
      <c r="T113" s="22"/>
      <c r="U113" s="22"/>
    </row>
    <row r="114" spans="1:21" ht="36" x14ac:dyDescent="0.2">
      <c r="A114" s="27" t="s">
        <v>43</v>
      </c>
      <c r="B114" s="28" t="s">
        <v>282</v>
      </c>
      <c r="C114" s="27" t="s">
        <v>62</v>
      </c>
      <c r="D114" s="27">
        <v>1525284</v>
      </c>
      <c r="E114" s="27">
        <v>0</v>
      </c>
      <c r="F114" s="27">
        <v>802444</v>
      </c>
      <c r="G114" s="27">
        <v>254301</v>
      </c>
      <c r="H114" s="27">
        <f t="shared" si="9"/>
        <v>548143</v>
      </c>
      <c r="I114" s="27"/>
      <c r="J114" s="27">
        <v>547243</v>
      </c>
      <c r="K114" s="27"/>
      <c r="L114" s="27">
        <v>900</v>
      </c>
      <c r="M114" s="27"/>
      <c r="N114" s="27"/>
      <c r="O114" s="27"/>
      <c r="P114" s="27"/>
      <c r="Q114" s="27">
        <f t="shared" si="10"/>
        <v>548143</v>
      </c>
      <c r="R114" s="27">
        <f t="shared" si="11"/>
        <v>0</v>
      </c>
      <c r="S114" s="22"/>
      <c r="T114" s="22"/>
      <c r="U114" s="22"/>
    </row>
    <row r="115" spans="1:21" ht="24" x14ac:dyDescent="0.2">
      <c r="A115" s="27" t="s">
        <v>43</v>
      </c>
      <c r="B115" s="28" t="s">
        <v>285</v>
      </c>
      <c r="C115" s="27" t="s">
        <v>62</v>
      </c>
      <c r="D115" s="27">
        <v>5863425</v>
      </c>
      <c r="E115" s="27">
        <v>0</v>
      </c>
      <c r="F115" s="27">
        <v>1885157</v>
      </c>
      <c r="G115" s="27">
        <v>1671083</v>
      </c>
      <c r="H115" s="27">
        <f t="shared" si="9"/>
        <v>214074</v>
      </c>
      <c r="I115" s="27"/>
      <c r="J115" s="27">
        <v>211074</v>
      </c>
      <c r="K115" s="27"/>
      <c r="L115" s="27">
        <v>3000</v>
      </c>
      <c r="M115" s="27"/>
      <c r="N115" s="27"/>
      <c r="O115" s="27"/>
      <c r="P115" s="27"/>
      <c r="Q115" s="27">
        <f t="shared" si="10"/>
        <v>214074</v>
      </c>
      <c r="R115" s="27">
        <f t="shared" si="11"/>
        <v>0</v>
      </c>
      <c r="S115" s="22"/>
      <c r="T115" s="22"/>
      <c r="U115" s="22"/>
    </row>
    <row r="116" spans="1:21" ht="36" x14ac:dyDescent="0.2">
      <c r="A116" s="27" t="s">
        <v>43</v>
      </c>
      <c r="B116" s="28" t="s">
        <v>288</v>
      </c>
      <c r="C116" s="27" t="s">
        <v>62</v>
      </c>
      <c r="D116" s="27">
        <v>4625337</v>
      </c>
      <c r="E116" s="27">
        <v>0</v>
      </c>
      <c r="F116" s="27">
        <v>1487733</v>
      </c>
      <c r="G116" s="27">
        <v>1403191</v>
      </c>
      <c r="H116" s="27">
        <f t="shared" si="9"/>
        <v>84542</v>
      </c>
      <c r="I116" s="27"/>
      <c r="J116" s="27">
        <v>81542</v>
      </c>
      <c r="K116" s="27"/>
      <c r="L116" s="27">
        <v>3000</v>
      </c>
      <c r="M116" s="27"/>
      <c r="N116" s="27"/>
      <c r="O116" s="27"/>
      <c r="P116" s="27"/>
      <c r="Q116" s="27">
        <f t="shared" si="10"/>
        <v>84542</v>
      </c>
      <c r="R116" s="27">
        <f t="shared" si="11"/>
        <v>0</v>
      </c>
      <c r="S116" s="22"/>
      <c r="T116" s="22"/>
      <c r="U116" s="22"/>
    </row>
    <row r="117" spans="1:21" ht="24" x14ac:dyDescent="0.2">
      <c r="A117" s="27" t="s">
        <v>43</v>
      </c>
      <c r="B117" s="28" t="s">
        <v>291</v>
      </c>
      <c r="C117" s="27" t="s">
        <v>72</v>
      </c>
      <c r="D117" s="27">
        <v>931942</v>
      </c>
      <c r="E117" s="27">
        <v>0</v>
      </c>
      <c r="F117" s="27">
        <v>280583</v>
      </c>
      <c r="G117" s="27">
        <v>0</v>
      </c>
      <c r="H117" s="27">
        <f t="shared" si="9"/>
        <v>280583</v>
      </c>
      <c r="I117" s="27"/>
      <c r="J117" s="27">
        <v>279583</v>
      </c>
      <c r="K117" s="27"/>
      <c r="L117" s="27">
        <v>1000</v>
      </c>
      <c r="M117" s="27"/>
      <c r="N117" s="27"/>
      <c r="O117" s="27"/>
      <c r="P117" s="27"/>
      <c r="Q117" s="27">
        <f t="shared" si="10"/>
        <v>280583</v>
      </c>
      <c r="R117" s="27">
        <f t="shared" si="11"/>
        <v>0</v>
      </c>
      <c r="S117" s="22"/>
      <c r="T117" s="22"/>
      <c r="U117" s="22"/>
    </row>
    <row r="118" spans="1:21" ht="36" x14ac:dyDescent="0.2">
      <c r="A118" s="27" t="s">
        <v>43</v>
      </c>
      <c r="B118" s="28" t="s">
        <v>293</v>
      </c>
      <c r="C118" s="27" t="s">
        <v>62</v>
      </c>
      <c r="D118" s="27">
        <v>1725343</v>
      </c>
      <c r="E118" s="27">
        <v>0</v>
      </c>
      <c r="F118" s="27">
        <v>1022121</v>
      </c>
      <c r="G118" s="27">
        <v>0</v>
      </c>
      <c r="H118" s="27">
        <f t="shared" si="9"/>
        <v>1022121</v>
      </c>
      <c r="I118" s="27"/>
      <c r="J118" s="27">
        <v>1022121</v>
      </c>
      <c r="K118" s="27"/>
      <c r="L118" s="27"/>
      <c r="M118" s="27"/>
      <c r="N118" s="27"/>
      <c r="O118" s="27"/>
      <c r="P118" s="27"/>
      <c r="Q118" s="27">
        <f t="shared" si="10"/>
        <v>1022121</v>
      </c>
      <c r="R118" s="27">
        <f t="shared" si="11"/>
        <v>0</v>
      </c>
      <c r="S118" s="22"/>
      <c r="T118" s="22"/>
      <c r="U118" s="22"/>
    </row>
    <row r="119" spans="1:21" ht="36" x14ac:dyDescent="0.2">
      <c r="A119" s="27" t="s">
        <v>43</v>
      </c>
      <c r="B119" s="28" t="s">
        <v>296</v>
      </c>
      <c r="C119" s="27" t="s">
        <v>62</v>
      </c>
      <c r="D119" s="27">
        <v>897575</v>
      </c>
      <c r="E119" s="27">
        <v>0</v>
      </c>
      <c r="F119" s="27">
        <v>288117</v>
      </c>
      <c r="G119" s="27">
        <v>0</v>
      </c>
      <c r="H119" s="27">
        <f t="shared" si="9"/>
        <v>288117</v>
      </c>
      <c r="I119" s="27"/>
      <c r="J119" s="27">
        <v>288117</v>
      </c>
      <c r="K119" s="27"/>
      <c r="L119" s="27"/>
      <c r="M119" s="27"/>
      <c r="N119" s="27"/>
      <c r="O119" s="27"/>
      <c r="P119" s="27"/>
      <c r="Q119" s="27">
        <f t="shared" si="10"/>
        <v>288117</v>
      </c>
      <c r="R119" s="27">
        <f t="shared" si="11"/>
        <v>0</v>
      </c>
      <c r="S119" s="22"/>
      <c r="T119" s="22"/>
      <c r="U119" s="22"/>
    </row>
    <row r="120" spans="1:21" ht="36" x14ac:dyDescent="0.2">
      <c r="A120" s="27" t="s">
        <v>43</v>
      </c>
      <c r="B120" s="28" t="s">
        <v>299</v>
      </c>
      <c r="C120" s="27" t="s">
        <v>62</v>
      </c>
      <c r="D120" s="27">
        <v>11490</v>
      </c>
      <c r="E120" s="27">
        <v>0</v>
      </c>
      <c r="F120" s="27">
        <v>11490</v>
      </c>
      <c r="G120" s="27">
        <v>9600</v>
      </c>
      <c r="H120" s="27">
        <f t="shared" ref="H120:H128" si="12">F120-G120</f>
        <v>1890</v>
      </c>
      <c r="I120" s="27"/>
      <c r="J120" s="27">
        <v>890</v>
      </c>
      <c r="K120" s="27"/>
      <c r="L120" s="27">
        <v>1000</v>
      </c>
      <c r="M120" s="27"/>
      <c r="N120" s="27"/>
      <c r="O120" s="27"/>
      <c r="P120" s="27"/>
      <c r="Q120" s="27">
        <f t="shared" ref="Q120:Q128" si="13">SUM(I120:P120)</f>
        <v>1890</v>
      </c>
      <c r="R120" s="27">
        <f t="shared" si="11"/>
        <v>0</v>
      </c>
      <c r="S120" s="22"/>
      <c r="T120" s="22"/>
      <c r="U120" s="22"/>
    </row>
    <row r="121" spans="1:21" ht="36" x14ac:dyDescent="0.2">
      <c r="A121" s="27" t="s">
        <v>43</v>
      </c>
      <c r="B121" s="28" t="s">
        <v>301</v>
      </c>
      <c r="C121" s="27" t="s">
        <v>62</v>
      </c>
      <c r="D121" s="27">
        <v>11490</v>
      </c>
      <c r="E121" s="27">
        <v>0</v>
      </c>
      <c r="F121" s="27">
        <v>11490</v>
      </c>
      <c r="G121" s="27">
        <v>10200</v>
      </c>
      <c r="H121" s="27">
        <f t="shared" si="12"/>
        <v>1290</v>
      </c>
      <c r="I121" s="27"/>
      <c r="J121" s="27">
        <v>290</v>
      </c>
      <c r="K121" s="27"/>
      <c r="L121" s="27">
        <v>1000</v>
      </c>
      <c r="M121" s="27"/>
      <c r="N121" s="27"/>
      <c r="O121" s="27"/>
      <c r="P121" s="27"/>
      <c r="Q121" s="27">
        <f t="shared" si="13"/>
        <v>1290</v>
      </c>
      <c r="R121" s="27">
        <f t="shared" si="11"/>
        <v>0</v>
      </c>
      <c r="S121" s="22"/>
      <c r="T121" s="22"/>
      <c r="U121" s="22"/>
    </row>
    <row r="122" spans="1:21" ht="36" x14ac:dyDescent="0.2">
      <c r="A122" s="27" t="s">
        <v>43</v>
      </c>
      <c r="B122" s="28" t="s">
        <v>303</v>
      </c>
      <c r="C122" s="27" t="s">
        <v>62</v>
      </c>
      <c r="D122" s="27">
        <v>94160</v>
      </c>
      <c r="E122" s="27">
        <v>0</v>
      </c>
      <c r="F122" s="27">
        <v>94160</v>
      </c>
      <c r="G122" s="27">
        <v>0</v>
      </c>
      <c r="H122" s="27">
        <f t="shared" si="12"/>
        <v>94160</v>
      </c>
      <c r="I122" s="27"/>
      <c r="J122" s="27">
        <v>94160</v>
      </c>
      <c r="K122" s="27"/>
      <c r="L122" s="27"/>
      <c r="M122" s="27"/>
      <c r="N122" s="27"/>
      <c r="O122" s="27"/>
      <c r="P122" s="27"/>
      <c r="Q122" s="27">
        <f t="shared" si="13"/>
        <v>94160</v>
      </c>
      <c r="R122" s="27">
        <f t="shared" si="11"/>
        <v>0</v>
      </c>
      <c r="S122" s="22"/>
      <c r="T122" s="22"/>
      <c r="U122" s="22"/>
    </row>
    <row r="123" spans="1:21" ht="36" x14ac:dyDescent="0.2">
      <c r="A123" s="27" t="s">
        <v>43</v>
      </c>
      <c r="B123" s="28" t="s">
        <v>305</v>
      </c>
      <c r="C123" s="27" t="s">
        <v>62</v>
      </c>
      <c r="D123" s="27">
        <v>94160</v>
      </c>
      <c r="E123" s="27">
        <v>0</v>
      </c>
      <c r="F123" s="27">
        <v>94160</v>
      </c>
      <c r="G123" s="27">
        <v>0</v>
      </c>
      <c r="H123" s="27">
        <f t="shared" si="12"/>
        <v>94160</v>
      </c>
      <c r="I123" s="27"/>
      <c r="J123" s="27">
        <v>94160</v>
      </c>
      <c r="K123" s="27"/>
      <c r="L123" s="27"/>
      <c r="M123" s="27"/>
      <c r="N123" s="27"/>
      <c r="O123" s="27"/>
      <c r="P123" s="27"/>
      <c r="Q123" s="27">
        <f t="shared" si="13"/>
        <v>94160</v>
      </c>
      <c r="R123" s="27">
        <f t="shared" si="11"/>
        <v>0</v>
      </c>
      <c r="S123" s="22"/>
      <c r="T123" s="22"/>
      <c r="U123" s="22"/>
    </row>
    <row r="124" spans="1:21" ht="36" x14ac:dyDescent="0.2">
      <c r="A124" s="27" t="s">
        <v>43</v>
      </c>
      <c r="B124" s="28" t="s">
        <v>306</v>
      </c>
      <c r="C124" s="27" t="s">
        <v>62</v>
      </c>
      <c r="D124" s="27">
        <v>13240</v>
      </c>
      <c r="E124" s="27">
        <v>0</v>
      </c>
      <c r="F124" s="27">
        <v>13240</v>
      </c>
      <c r="G124" s="27">
        <v>11916</v>
      </c>
      <c r="H124" s="27">
        <f t="shared" si="12"/>
        <v>1324</v>
      </c>
      <c r="I124" s="27"/>
      <c r="J124" s="27">
        <v>324</v>
      </c>
      <c r="K124" s="27"/>
      <c r="L124" s="27">
        <v>1000</v>
      </c>
      <c r="M124" s="27"/>
      <c r="N124" s="27"/>
      <c r="O124" s="27"/>
      <c r="P124" s="27"/>
      <c r="Q124" s="27">
        <f t="shared" si="13"/>
        <v>1324</v>
      </c>
      <c r="R124" s="27">
        <f t="shared" si="11"/>
        <v>0</v>
      </c>
      <c r="S124" s="22"/>
      <c r="T124" s="22"/>
      <c r="U124" s="22"/>
    </row>
    <row r="125" spans="1:21" ht="36" x14ac:dyDescent="0.2">
      <c r="A125" s="27" t="s">
        <v>43</v>
      </c>
      <c r="B125" s="28" t="s">
        <v>308</v>
      </c>
      <c r="C125" s="27" t="s">
        <v>62</v>
      </c>
      <c r="D125" s="27">
        <v>19380</v>
      </c>
      <c r="E125" s="27">
        <v>0</v>
      </c>
      <c r="F125" s="27">
        <v>19380</v>
      </c>
      <c r="G125" s="27">
        <v>18180</v>
      </c>
      <c r="H125" s="27">
        <f t="shared" si="12"/>
        <v>1200</v>
      </c>
      <c r="I125" s="27"/>
      <c r="J125" s="27">
        <v>100</v>
      </c>
      <c r="K125" s="27"/>
      <c r="L125" s="27">
        <v>1100</v>
      </c>
      <c r="M125" s="27"/>
      <c r="N125" s="27"/>
      <c r="O125" s="27"/>
      <c r="P125" s="27"/>
      <c r="Q125" s="27">
        <f t="shared" si="13"/>
        <v>1200</v>
      </c>
      <c r="R125" s="27">
        <f t="shared" si="11"/>
        <v>0</v>
      </c>
      <c r="S125" s="22"/>
      <c r="T125" s="22"/>
      <c r="U125" s="22"/>
    </row>
    <row r="126" spans="1:21" ht="36" x14ac:dyDescent="0.2">
      <c r="A126" s="27" t="s">
        <v>43</v>
      </c>
      <c r="B126" s="28" t="s">
        <v>310</v>
      </c>
      <c r="C126" s="27" t="s">
        <v>40</v>
      </c>
      <c r="D126" s="27">
        <v>1500</v>
      </c>
      <c r="E126" s="27">
        <v>0</v>
      </c>
      <c r="F126" s="27">
        <v>1500</v>
      </c>
      <c r="G126" s="27">
        <v>0</v>
      </c>
      <c r="H126" s="27">
        <f t="shared" si="12"/>
        <v>1500</v>
      </c>
      <c r="I126" s="27"/>
      <c r="J126" s="27"/>
      <c r="K126" s="27"/>
      <c r="L126" s="27">
        <v>1500</v>
      </c>
      <c r="M126" s="27"/>
      <c r="N126" s="27"/>
      <c r="O126" s="27"/>
      <c r="P126" s="27"/>
      <c r="Q126" s="27">
        <f t="shared" si="13"/>
        <v>1500</v>
      </c>
      <c r="R126" s="27">
        <f t="shared" si="11"/>
        <v>0</v>
      </c>
      <c r="S126" s="22"/>
      <c r="T126" s="22"/>
      <c r="U126" s="22"/>
    </row>
    <row r="127" spans="1:21" ht="36" x14ac:dyDescent="0.2">
      <c r="A127" s="27" t="s">
        <v>43</v>
      </c>
      <c r="B127" s="28" t="s">
        <v>311</v>
      </c>
      <c r="C127" s="27" t="s">
        <v>62</v>
      </c>
      <c r="D127" s="27">
        <v>40580</v>
      </c>
      <c r="E127" s="27">
        <v>0</v>
      </c>
      <c r="F127" s="27">
        <v>40580</v>
      </c>
      <c r="G127" s="27">
        <v>0</v>
      </c>
      <c r="H127" s="27">
        <f t="shared" si="12"/>
        <v>40580</v>
      </c>
      <c r="I127" s="27"/>
      <c r="J127" s="27">
        <v>40580</v>
      </c>
      <c r="K127" s="27"/>
      <c r="L127" s="27"/>
      <c r="M127" s="27"/>
      <c r="N127" s="27"/>
      <c r="O127" s="27"/>
      <c r="P127" s="27"/>
      <c r="Q127" s="27">
        <f t="shared" si="13"/>
        <v>40580</v>
      </c>
      <c r="R127" s="27">
        <f t="shared" si="11"/>
        <v>0</v>
      </c>
      <c r="S127" s="22"/>
      <c r="T127" s="22"/>
      <c r="U127" s="22"/>
    </row>
    <row r="128" spans="1:21" ht="36" x14ac:dyDescent="0.2">
      <c r="A128" s="27" t="s">
        <v>43</v>
      </c>
      <c r="B128" s="28" t="s">
        <v>313</v>
      </c>
      <c r="C128" s="27" t="s">
        <v>72</v>
      </c>
      <c r="D128" s="27">
        <v>16000</v>
      </c>
      <c r="E128" s="27">
        <v>0</v>
      </c>
      <c r="F128" s="27">
        <v>16000</v>
      </c>
      <c r="G128" s="27">
        <v>0</v>
      </c>
      <c r="H128" s="27">
        <f t="shared" si="12"/>
        <v>16000</v>
      </c>
      <c r="I128" s="27"/>
      <c r="J128" s="27"/>
      <c r="K128" s="27"/>
      <c r="L128" s="27">
        <v>16000</v>
      </c>
      <c r="M128" s="27"/>
      <c r="N128" s="27"/>
      <c r="O128" s="27"/>
      <c r="P128" s="27"/>
      <c r="Q128" s="27">
        <f t="shared" si="13"/>
        <v>16000</v>
      </c>
      <c r="R128" s="27">
        <f t="shared" si="11"/>
        <v>0</v>
      </c>
      <c r="S128" s="22"/>
      <c r="T128" s="22"/>
      <c r="U128" s="22"/>
    </row>
    <row r="129" spans="1:21" ht="36" x14ac:dyDescent="0.2">
      <c r="A129" s="27" t="s">
        <v>43</v>
      </c>
      <c r="B129" s="28" t="s">
        <v>314</v>
      </c>
      <c r="C129" s="27" t="s">
        <v>62</v>
      </c>
      <c r="D129" s="27">
        <v>619100</v>
      </c>
      <c r="E129" s="27">
        <v>0</v>
      </c>
      <c r="F129" s="27">
        <v>619100</v>
      </c>
      <c r="G129" s="27">
        <v>22800</v>
      </c>
      <c r="H129" s="27">
        <f>F129-G129</f>
        <v>596300</v>
      </c>
      <c r="I129" s="27"/>
      <c r="J129" s="27">
        <v>595200</v>
      </c>
      <c r="K129" s="27"/>
      <c r="L129" s="27">
        <v>1100</v>
      </c>
      <c r="M129" s="27"/>
      <c r="N129" s="27"/>
      <c r="O129" s="27"/>
      <c r="P129" s="27"/>
      <c r="Q129" s="27">
        <f>SUM(I129:P129)</f>
        <v>596300</v>
      </c>
      <c r="R129" s="27">
        <f t="shared" si="11"/>
        <v>0</v>
      </c>
      <c r="S129" s="22"/>
      <c r="T129" s="22"/>
      <c r="U129" s="22"/>
    </row>
    <row r="130" spans="1:21" x14ac:dyDescent="0.2">
      <c r="A130" s="25" t="s">
        <v>64</v>
      </c>
      <c r="B130" s="25" t="s">
        <v>65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7">
        <f t="shared" si="11"/>
        <v>0</v>
      </c>
      <c r="S130" s="22"/>
      <c r="T130" s="22"/>
      <c r="U130" s="22"/>
    </row>
    <row r="131" spans="1:21" x14ac:dyDescent="0.2">
      <c r="A131" s="41" t="s">
        <v>255</v>
      </c>
      <c r="B131" s="41" t="s">
        <v>256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27">
        <f t="shared" si="11"/>
        <v>0</v>
      </c>
      <c r="S131" s="22"/>
      <c r="T131" s="22"/>
      <c r="U131" s="22"/>
    </row>
    <row r="132" spans="1:21" x14ac:dyDescent="0.2">
      <c r="A132" s="27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>
        <f t="shared" si="11"/>
        <v>0</v>
      </c>
      <c r="S132" s="22"/>
      <c r="T132" s="22"/>
      <c r="U132" s="22"/>
    </row>
    <row r="133" spans="1:21" ht="24" x14ac:dyDescent="0.2">
      <c r="A133" s="41" t="s">
        <v>261</v>
      </c>
      <c r="B133" s="41" t="s">
        <v>262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27">
        <f t="shared" si="11"/>
        <v>0</v>
      </c>
      <c r="S133" s="22"/>
      <c r="T133" s="22"/>
      <c r="U133" s="22"/>
    </row>
    <row r="134" spans="1:21" x14ac:dyDescent="0.2">
      <c r="A134" s="27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>
        <f t="shared" si="11"/>
        <v>0</v>
      </c>
      <c r="S134" s="22"/>
      <c r="T134" s="22"/>
      <c r="U134" s="22"/>
    </row>
    <row r="135" spans="1:21" x14ac:dyDescent="0.2">
      <c r="A135" s="27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>
        <f t="shared" si="11"/>
        <v>0</v>
      </c>
      <c r="S135" s="22"/>
      <c r="T135" s="22"/>
      <c r="U135" s="22"/>
    </row>
    <row r="136" spans="1:21" x14ac:dyDescent="0.2">
      <c r="A136" s="41" t="s">
        <v>427</v>
      </c>
      <c r="B136" s="41" t="s">
        <v>428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27">
        <f t="shared" si="11"/>
        <v>0</v>
      </c>
      <c r="S136" s="22"/>
      <c r="T136" s="22"/>
      <c r="U136" s="22"/>
    </row>
    <row r="137" spans="1:21" x14ac:dyDescent="0.2">
      <c r="A137" s="27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>
        <f t="shared" si="11"/>
        <v>0</v>
      </c>
      <c r="S137" s="22"/>
      <c r="T137" s="22"/>
      <c r="U137" s="22"/>
    </row>
    <row r="138" spans="1:21" x14ac:dyDescent="0.2">
      <c r="A138" s="25" t="s">
        <v>74</v>
      </c>
      <c r="B138" s="25" t="s">
        <v>75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7">
        <f t="shared" si="11"/>
        <v>0</v>
      </c>
      <c r="S138" s="22"/>
      <c r="T138" s="22"/>
      <c r="U138" s="22"/>
    </row>
    <row r="139" spans="1:21" x14ac:dyDescent="0.2">
      <c r="A139" s="41" t="s">
        <v>378</v>
      </c>
      <c r="B139" s="41" t="s">
        <v>379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27">
        <f t="shared" si="11"/>
        <v>0</v>
      </c>
      <c r="S139" s="22"/>
      <c r="T139" s="22"/>
      <c r="U139" s="22"/>
    </row>
    <row r="140" spans="1:21" x14ac:dyDescent="0.2">
      <c r="A140" s="26"/>
      <c r="B140" s="26" t="s">
        <v>380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7">
        <f t="shared" si="11"/>
        <v>0</v>
      </c>
      <c r="S140" s="22"/>
      <c r="T140" s="22"/>
      <c r="U140" s="22"/>
    </row>
    <row r="141" spans="1:21" ht="24" x14ac:dyDescent="0.2">
      <c r="A141" s="27" t="s">
        <v>460</v>
      </c>
      <c r="B141" s="28" t="s">
        <v>461</v>
      </c>
      <c r="C141" s="27" t="s">
        <v>116</v>
      </c>
      <c r="D141" s="27">
        <v>63944</v>
      </c>
      <c r="E141" s="27">
        <v>22950</v>
      </c>
      <c r="F141" s="27">
        <v>40994</v>
      </c>
      <c r="G141" s="27">
        <v>39464</v>
      </c>
      <c r="H141" s="27">
        <f>F141-G141</f>
        <v>1530</v>
      </c>
      <c r="I141" s="27"/>
      <c r="J141" s="27"/>
      <c r="K141" s="27">
        <v>536</v>
      </c>
      <c r="L141" s="27">
        <v>994</v>
      </c>
      <c r="M141" s="27"/>
      <c r="N141" s="27"/>
      <c r="O141" s="27"/>
      <c r="P141" s="27"/>
      <c r="Q141" s="27">
        <f>SUM(I141:P141)</f>
        <v>1530</v>
      </c>
      <c r="R141" s="27">
        <f t="shared" si="11"/>
        <v>0</v>
      </c>
      <c r="S141" s="22"/>
      <c r="T141" s="22"/>
      <c r="U141" s="22"/>
    </row>
    <row r="142" spans="1:21" ht="24" x14ac:dyDescent="0.2">
      <c r="A142" s="25" t="s">
        <v>79</v>
      </c>
      <c r="B142" s="25" t="s">
        <v>80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7">
        <f t="shared" si="11"/>
        <v>0</v>
      </c>
      <c r="S142" s="22"/>
      <c r="T142" s="22"/>
      <c r="U142" s="22"/>
    </row>
    <row r="143" spans="1:21" ht="24" x14ac:dyDescent="0.2">
      <c r="A143" s="41" t="s">
        <v>261</v>
      </c>
      <c r="B143" s="41" t="s">
        <v>262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27">
        <f t="shared" si="11"/>
        <v>0</v>
      </c>
      <c r="S143" s="22"/>
      <c r="T143" s="22"/>
      <c r="U143" s="22"/>
    </row>
    <row r="144" spans="1:21" x14ac:dyDescent="0.2">
      <c r="A144" s="27"/>
      <c r="B144" s="2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>
        <f t="shared" si="11"/>
        <v>0</v>
      </c>
      <c r="S144" s="22"/>
      <c r="T144" s="22"/>
      <c r="U144" s="22"/>
    </row>
    <row r="145" spans="1:21" ht="24" x14ac:dyDescent="0.2">
      <c r="A145" s="27" t="s">
        <v>467</v>
      </c>
      <c r="B145" s="28" t="s">
        <v>468</v>
      </c>
      <c r="C145" s="29" t="s">
        <v>72</v>
      </c>
      <c r="D145" s="27">
        <v>3000</v>
      </c>
      <c r="E145" s="27">
        <v>0</v>
      </c>
      <c r="F145" s="27">
        <v>3000</v>
      </c>
      <c r="G145" s="27">
        <v>0</v>
      </c>
      <c r="H145" s="27">
        <f>F145-G145</f>
        <v>3000</v>
      </c>
      <c r="I145" s="27"/>
      <c r="J145" s="27"/>
      <c r="K145" s="27"/>
      <c r="L145" s="27"/>
      <c r="M145" s="27"/>
      <c r="N145" s="27"/>
      <c r="O145" s="27"/>
      <c r="P145" s="27"/>
      <c r="Q145" s="27">
        <f>SUM(I145:P145)</f>
        <v>0</v>
      </c>
      <c r="R145" s="27">
        <f t="shared" si="11"/>
        <v>3000</v>
      </c>
      <c r="S145" s="22"/>
      <c r="T145" s="22"/>
      <c r="U145" s="22"/>
    </row>
    <row r="146" spans="1:21" x14ac:dyDescent="0.2">
      <c r="A146" s="41" t="s">
        <v>469</v>
      </c>
      <c r="B146" s="41" t="s">
        <v>470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27">
        <f t="shared" si="11"/>
        <v>0</v>
      </c>
      <c r="S146" s="22"/>
      <c r="T146" s="22"/>
      <c r="U146" s="22"/>
    </row>
    <row r="147" spans="1:21" x14ac:dyDescent="0.2">
      <c r="A147" s="27"/>
      <c r="B147" s="2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>
        <f t="shared" si="11"/>
        <v>0</v>
      </c>
      <c r="S147" s="22"/>
      <c r="T147" s="22"/>
      <c r="U147" s="22"/>
    </row>
    <row r="148" spans="1:21" ht="48" x14ac:dyDescent="0.2">
      <c r="A148" s="25" t="s">
        <v>85</v>
      </c>
      <c r="B148" s="25" t="s">
        <v>86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>
        <f t="shared" si="11"/>
        <v>0</v>
      </c>
      <c r="S148" s="22"/>
      <c r="T148" s="22"/>
      <c r="U148" s="22"/>
    </row>
    <row r="149" spans="1:21" ht="24" x14ac:dyDescent="0.2">
      <c r="A149" s="41" t="s">
        <v>261</v>
      </c>
      <c r="B149" s="41" t="s">
        <v>262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27">
        <f t="shared" si="11"/>
        <v>0</v>
      </c>
      <c r="S149" s="22"/>
      <c r="T149" s="22"/>
      <c r="U149" s="22"/>
    </row>
    <row r="150" spans="1:21" x14ac:dyDescent="0.2">
      <c r="A150" s="27"/>
      <c r="B150" s="2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>
        <f t="shared" si="11"/>
        <v>0</v>
      </c>
      <c r="S150" s="22"/>
      <c r="T150" s="22"/>
      <c r="U150" s="22"/>
    </row>
    <row r="151" spans="1:21" ht="36" x14ac:dyDescent="0.2">
      <c r="A151" s="27" t="s">
        <v>475</v>
      </c>
      <c r="B151" s="28" t="s">
        <v>476</v>
      </c>
      <c r="C151" s="29" t="s">
        <v>62</v>
      </c>
      <c r="D151" s="27">
        <v>126000</v>
      </c>
      <c r="E151" s="27">
        <v>60000</v>
      </c>
      <c r="F151" s="27">
        <v>66000</v>
      </c>
      <c r="G151" s="27">
        <v>60000</v>
      </c>
      <c r="H151" s="27">
        <f>F151-G151</f>
        <v>6000</v>
      </c>
      <c r="I151" s="27"/>
      <c r="J151" s="27"/>
      <c r="K151" s="27"/>
      <c r="L151" s="27"/>
      <c r="M151" s="27">
        <v>6000</v>
      </c>
      <c r="N151" s="27"/>
      <c r="O151" s="27"/>
      <c r="P151" s="27"/>
      <c r="Q151" s="27">
        <f>SUM(I151:P151)</f>
        <v>6000</v>
      </c>
      <c r="R151" s="27">
        <f t="shared" si="11"/>
        <v>0</v>
      </c>
      <c r="S151" s="22"/>
      <c r="T151" s="22"/>
      <c r="U151" s="22"/>
    </row>
    <row r="152" spans="1:21" x14ac:dyDescent="0.2">
      <c r="A152" s="27"/>
      <c r="B152" s="2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>
        <f t="shared" si="11"/>
        <v>0</v>
      </c>
      <c r="S152" s="22"/>
      <c r="T152" s="22"/>
      <c r="U152" s="22"/>
    </row>
    <row r="153" spans="1:21" s="33" customFormat="1" ht="24" x14ac:dyDescent="0.2">
      <c r="A153" s="30" t="s">
        <v>479</v>
      </c>
      <c r="B153" s="31" t="s">
        <v>480</v>
      </c>
      <c r="C153" s="30" t="s">
        <v>72</v>
      </c>
      <c r="D153" s="30">
        <v>11000</v>
      </c>
      <c r="E153" s="30">
        <v>0</v>
      </c>
      <c r="F153" s="30">
        <v>11000</v>
      </c>
      <c r="G153" s="30">
        <v>10211</v>
      </c>
      <c r="H153" s="30">
        <f>F153-G153</f>
        <v>789</v>
      </c>
      <c r="I153" s="30"/>
      <c r="J153" s="30"/>
      <c r="K153" s="30"/>
      <c r="L153" s="30"/>
      <c r="M153" s="30"/>
      <c r="N153" s="30"/>
      <c r="O153" s="30"/>
      <c r="P153" s="30"/>
      <c r="Q153" s="27">
        <f t="shared" ref="Q153:Q162" si="14">SUM(I153:P153)</f>
        <v>0</v>
      </c>
      <c r="R153" s="27">
        <f t="shared" si="11"/>
        <v>789</v>
      </c>
      <c r="S153" s="32"/>
      <c r="T153" s="32"/>
      <c r="U153" s="32"/>
    </row>
    <row r="154" spans="1:21" s="33" customFormat="1" x14ac:dyDescent="0.2">
      <c r="A154" s="30" t="s">
        <v>479</v>
      </c>
      <c r="B154" s="31" t="s">
        <v>482</v>
      </c>
      <c r="C154" s="30" t="s">
        <v>62</v>
      </c>
      <c r="D154" s="30">
        <v>190000</v>
      </c>
      <c r="E154" s="30">
        <v>0</v>
      </c>
      <c r="F154" s="30">
        <v>190000</v>
      </c>
      <c r="G154" s="30">
        <v>189600</v>
      </c>
      <c r="H154" s="30">
        <f t="shared" ref="H154:H165" si="15">F154-G154</f>
        <v>400</v>
      </c>
      <c r="I154" s="30"/>
      <c r="J154" s="30"/>
      <c r="K154" s="30"/>
      <c r="L154" s="30"/>
      <c r="M154" s="30"/>
      <c r="N154" s="30"/>
      <c r="O154" s="30"/>
      <c r="P154" s="30"/>
      <c r="Q154" s="27">
        <f t="shared" si="14"/>
        <v>0</v>
      </c>
      <c r="R154" s="27">
        <f t="shared" si="11"/>
        <v>400</v>
      </c>
      <c r="S154" s="32"/>
      <c r="T154" s="32"/>
      <c r="U154" s="32"/>
    </row>
    <row r="155" spans="1:21" s="33" customFormat="1" ht="48" x14ac:dyDescent="0.2">
      <c r="A155" s="30" t="s">
        <v>483</v>
      </c>
      <c r="B155" s="31" t="s">
        <v>484</v>
      </c>
      <c r="C155" s="30" t="s">
        <v>62</v>
      </c>
      <c r="D155" s="30">
        <v>52000</v>
      </c>
      <c r="E155" s="30">
        <v>0</v>
      </c>
      <c r="F155" s="30">
        <v>52000</v>
      </c>
      <c r="G155" s="30">
        <v>35400</v>
      </c>
      <c r="H155" s="30">
        <f t="shared" si="15"/>
        <v>16600</v>
      </c>
      <c r="I155" s="30"/>
      <c r="J155" s="30"/>
      <c r="K155" s="30"/>
      <c r="L155" s="30"/>
      <c r="M155" s="30"/>
      <c r="N155" s="30"/>
      <c r="O155" s="30"/>
      <c r="P155" s="30"/>
      <c r="Q155" s="27">
        <f t="shared" si="14"/>
        <v>0</v>
      </c>
      <c r="R155" s="27">
        <f t="shared" si="11"/>
        <v>16600</v>
      </c>
      <c r="S155" s="32"/>
      <c r="T155" s="32"/>
      <c r="U155" s="32"/>
    </row>
    <row r="156" spans="1:21" x14ac:dyDescent="0.2">
      <c r="A156" s="27" t="s">
        <v>91</v>
      </c>
      <c r="B156" s="28" t="s">
        <v>485</v>
      </c>
      <c r="C156" s="27" t="s">
        <v>62</v>
      </c>
      <c r="D156" s="27">
        <v>8000</v>
      </c>
      <c r="E156" s="27">
        <v>0</v>
      </c>
      <c r="F156" s="27">
        <v>8000</v>
      </c>
      <c r="G156" s="27">
        <v>0</v>
      </c>
      <c r="H156" s="27">
        <f t="shared" si="15"/>
        <v>8000</v>
      </c>
      <c r="I156" s="27"/>
      <c r="J156" s="27"/>
      <c r="K156" s="27"/>
      <c r="L156" s="27">
        <v>8000</v>
      </c>
      <c r="M156" s="27"/>
      <c r="N156" s="27"/>
      <c r="O156" s="27"/>
      <c r="P156" s="27"/>
      <c r="Q156" s="27">
        <f t="shared" si="14"/>
        <v>8000</v>
      </c>
      <c r="R156" s="27">
        <f t="shared" si="11"/>
        <v>0</v>
      </c>
      <c r="S156" s="22"/>
      <c r="T156" s="22"/>
      <c r="U156" s="22"/>
    </row>
    <row r="157" spans="1:21" s="33" customFormat="1" ht="24" x14ac:dyDescent="0.2">
      <c r="A157" s="30" t="s">
        <v>479</v>
      </c>
      <c r="B157" s="31" t="s">
        <v>486</v>
      </c>
      <c r="C157" s="30" t="s">
        <v>62</v>
      </c>
      <c r="D157" s="30">
        <v>140000</v>
      </c>
      <c r="E157" s="30">
        <v>0</v>
      </c>
      <c r="F157" s="30">
        <v>140000</v>
      </c>
      <c r="G157" s="30">
        <v>123849</v>
      </c>
      <c r="H157" s="30">
        <f t="shared" si="15"/>
        <v>16151</v>
      </c>
      <c r="I157" s="30"/>
      <c r="J157" s="30"/>
      <c r="K157" s="30"/>
      <c r="L157" s="30"/>
      <c r="M157" s="30"/>
      <c r="N157" s="30"/>
      <c r="O157" s="30"/>
      <c r="P157" s="30"/>
      <c r="Q157" s="27">
        <f t="shared" si="14"/>
        <v>0</v>
      </c>
      <c r="R157" s="27">
        <f t="shared" si="11"/>
        <v>16151</v>
      </c>
      <c r="S157" s="32"/>
      <c r="T157" s="32"/>
      <c r="U157" s="32"/>
    </row>
    <row r="158" spans="1:21" x14ac:dyDescent="0.2">
      <c r="A158" s="27" t="s">
        <v>91</v>
      </c>
      <c r="B158" s="28" t="s">
        <v>487</v>
      </c>
      <c r="C158" s="27" t="s">
        <v>62</v>
      </c>
      <c r="D158" s="27">
        <v>64000</v>
      </c>
      <c r="E158" s="27">
        <v>0</v>
      </c>
      <c r="F158" s="27">
        <v>64000</v>
      </c>
      <c r="G158" s="27">
        <v>31999</v>
      </c>
      <c r="H158" s="27">
        <f t="shared" si="15"/>
        <v>32001</v>
      </c>
      <c r="I158" s="27"/>
      <c r="J158" s="27"/>
      <c r="K158" s="27"/>
      <c r="L158" s="27">
        <v>32001</v>
      </c>
      <c r="M158" s="27"/>
      <c r="N158" s="27"/>
      <c r="O158" s="27"/>
      <c r="P158" s="27"/>
      <c r="Q158" s="27">
        <f t="shared" si="14"/>
        <v>32001</v>
      </c>
      <c r="R158" s="27">
        <f t="shared" si="11"/>
        <v>0</v>
      </c>
      <c r="S158" s="22"/>
      <c r="T158" s="22"/>
      <c r="U158" s="22"/>
    </row>
    <row r="159" spans="1:21" ht="24" x14ac:dyDescent="0.2">
      <c r="A159" s="27" t="s">
        <v>91</v>
      </c>
      <c r="B159" s="28" t="s">
        <v>488</v>
      </c>
      <c r="C159" s="29" t="s">
        <v>72</v>
      </c>
      <c r="D159" s="27">
        <v>13000</v>
      </c>
      <c r="E159" s="27">
        <v>0</v>
      </c>
      <c r="F159" s="27">
        <v>13000</v>
      </c>
      <c r="G159" s="27">
        <v>0</v>
      </c>
      <c r="H159" s="27">
        <f t="shared" si="15"/>
        <v>13000</v>
      </c>
      <c r="I159" s="27"/>
      <c r="J159" s="27"/>
      <c r="K159" s="27">
        <v>13000</v>
      </c>
      <c r="L159" s="27"/>
      <c r="M159" s="27"/>
      <c r="N159" s="27"/>
      <c r="O159" s="27"/>
      <c r="P159" s="27"/>
      <c r="Q159" s="27">
        <f t="shared" si="14"/>
        <v>13000</v>
      </c>
      <c r="R159" s="27">
        <f t="shared" si="11"/>
        <v>0</v>
      </c>
      <c r="S159" s="22"/>
      <c r="T159" s="22"/>
      <c r="U159" s="22"/>
    </row>
    <row r="160" spans="1:21" s="33" customFormat="1" ht="36" x14ac:dyDescent="0.2">
      <c r="A160" s="30" t="s">
        <v>169</v>
      </c>
      <c r="B160" s="31" t="s">
        <v>490</v>
      </c>
      <c r="C160" s="30" t="s">
        <v>72</v>
      </c>
      <c r="D160" s="30">
        <v>10000</v>
      </c>
      <c r="E160" s="30">
        <v>0</v>
      </c>
      <c r="F160" s="30">
        <v>10000</v>
      </c>
      <c r="G160" s="30">
        <v>9996</v>
      </c>
      <c r="H160" s="30">
        <f t="shared" si="15"/>
        <v>4</v>
      </c>
      <c r="I160" s="30"/>
      <c r="J160" s="30"/>
      <c r="K160" s="30"/>
      <c r="L160" s="30"/>
      <c r="M160" s="30"/>
      <c r="N160" s="30">
        <v>4</v>
      </c>
      <c r="O160" s="30"/>
      <c r="P160" s="30"/>
      <c r="Q160" s="27">
        <f t="shared" si="14"/>
        <v>4</v>
      </c>
      <c r="R160" s="27">
        <f t="shared" si="11"/>
        <v>0</v>
      </c>
      <c r="S160" s="32"/>
      <c r="T160" s="32"/>
      <c r="U160" s="32"/>
    </row>
    <row r="161" spans="1:21" s="33" customFormat="1" x14ac:dyDescent="0.2">
      <c r="A161" s="30" t="s">
        <v>479</v>
      </c>
      <c r="B161" s="31" t="s">
        <v>492</v>
      </c>
      <c r="C161" s="39" t="s">
        <v>72</v>
      </c>
      <c r="D161" s="30">
        <v>10200</v>
      </c>
      <c r="E161" s="30">
        <v>0</v>
      </c>
      <c r="F161" s="30">
        <v>10200</v>
      </c>
      <c r="G161" s="30">
        <v>9600</v>
      </c>
      <c r="H161" s="30">
        <f t="shared" si="15"/>
        <v>600</v>
      </c>
      <c r="I161" s="30"/>
      <c r="J161" s="30"/>
      <c r="K161" s="30"/>
      <c r="L161" s="30"/>
      <c r="M161" s="30"/>
      <c r="N161" s="30"/>
      <c r="O161" s="30"/>
      <c r="P161" s="30"/>
      <c r="Q161" s="27">
        <f t="shared" si="14"/>
        <v>0</v>
      </c>
      <c r="R161" s="27">
        <f t="shared" si="11"/>
        <v>600</v>
      </c>
      <c r="S161" s="32"/>
      <c r="T161" s="32"/>
      <c r="U161" s="32"/>
    </row>
    <row r="162" spans="1:21" x14ac:dyDescent="0.2">
      <c r="A162" s="27" t="s">
        <v>479</v>
      </c>
      <c r="B162" s="28" t="s">
        <v>494</v>
      </c>
      <c r="C162" s="29" t="s">
        <v>72</v>
      </c>
      <c r="D162" s="27">
        <v>90000</v>
      </c>
      <c r="E162" s="27">
        <v>0</v>
      </c>
      <c r="F162" s="27">
        <v>90000</v>
      </c>
      <c r="G162" s="27">
        <v>0</v>
      </c>
      <c r="H162" s="27">
        <f t="shared" si="15"/>
        <v>90000</v>
      </c>
      <c r="I162" s="27"/>
      <c r="J162" s="27"/>
      <c r="K162" s="27"/>
      <c r="L162" s="27"/>
      <c r="M162" s="27">
        <v>90000</v>
      </c>
      <c r="N162" s="27"/>
      <c r="O162" s="27"/>
      <c r="P162" s="27"/>
      <c r="Q162" s="27">
        <f t="shared" si="14"/>
        <v>90000</v>
      </c>
      <c r="R162" s="27">
        <f t="shared" si="11"/>
        <v>0</v>
      </c>
      <c r="S162" s="22"/>
      <c r="T162" s="22"/>
      <c r="U162" s="22"/>
    </row>
    <row r="163" spans="1:21" x14ac:dyDescent="0.2">
      <c r="A163" s="41" t="s">
        <v>469</v>
      </c>
      <c r="B163" s="41" t="s">
        <v>470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27">
        <f t="shared" si="11"/>
        <v>0</v>
      </c>
      <c r="S163" s="22"/>
      <c r="T163" s="22"/>
      <c r="U163" s="22"/>
    </row>
    <row r="164" spans="1:21" ht="24" x14ac:dyDescent="0.2">
      <c r="A164" s="27" t="s">
        <v>479</v>
      </c>
      <c r="B164" s="28" t="s">
        <v>496</v>
      </c>
      <c r="C164" s="29" t="s">
        <v>72</v>
      </c>
      <c r="D164" s="27">
        <v>297000</v>
      </c>
      <c r="E164" s="27">
        <v>0</v>
      </c>
      <c r="F164" s="27">
        <v>297000</v>
      </c>
      <c r="G164" s="27">
        <v>0</v>
      </c>
      <c r="H164" s="27">
        <f t="shared" si="15"/>
        <v>297000</v>
      </c>
      <c r="I164" s="27"/>
      <c r="J164" s="27"/>
      <c r="K164" s="27"/>
      <c r="L164" s="27"/>
      <c r="M164" s="27">
        <v>297000</v>
      </c>
      <c r="N164" s="27"/>
      <c r="O164" s="27"/>
      <c r="P164" s="27"/>
      <c r="Q164" s="27">
        <f>SUM(I164:P164)</f>
        <v>297000</v>
      </c>
      <c r="R164" s="27">
        <f t="shared" si="11"/>
        <v>0</v>
      </c>
      <c r="S164" s="22"/>
      <c r="T164" s="22"/>
      <c r="U164" s="22"/>
    </row>
    <row r="165" spans="1:21" s="33" customFormat="1" x14ac:dyDescent="0.2">
      <c r="A165" s="30" t="s">
        <v>479</v>
      </c>
      <c r="B165" s="31" t="s">
        <v>498</v>
      </c>
      <c r="C165" s="39" t="s">
        <v>72</v>
      </c>
      <c r="D165" s="30">
        <v>36000</v>
      </c>
      <c r="E165" s="30">
        <v>0</v>
      </c>
      <c r="F165" s="30">
        <v>36000</v>
      </c>
      <c r="G165" s="30">
        <v>32400</v>
      </c>
      <c r="H165" s="30">
        <f t="shared" si="15"/>
        <v>3600</v>
      </c>
      <c r="I165" s="30"/>
      <c r="J165" s="30"/>
      <c r="K165" s="30"/>
      <c r="L165" s="30"/>
      <c r="M165" s="30"/>
      <c r="N165" s="30"/>
      <c r="O165" s="30"/>
      <c r="P165" s="30"/>
      <c r="Q165" s="27">
        <f>SUM(I165:P165)</f>
        <v>0</v>
      </c>
      <c r="R165" s="27">
        <f t="shared" si="11"/>
        <v>3600</v>
      </c>
      <c r="S165" s="32"/>
      <c r="T165" s="32"/>
      <c r="U165" s="32"/>
    </row>
    <row r="166" spans="1:21" ht="24" x14ac:dyDescent="0.2">
      <c r="A166" s="41" t="s">
        <v>271</v>
      </c>
      <c r="B166" s="41" t="s">
        <v>272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27">
        <f t="shared" si="11"/>
        <v>0</v>
      </c>
      <c r="S166" s="22"/>
      <c r="T166" s="22"/>
      <c r="U166" s="22"/>
    </row>
    <row r="167" spans="1:21" x14ac:dyDescent="0.2">
      <c r="A167" s="26"/>
      <c r="B167" s="26" t="s">
        <v>38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7">
        <f t="shared" si="11"/>
        <v>0</v>
      </c>
      <c r="S167" s="22"/>
      <c r="T167" s="22"/>
      <c r="U167" s="22"/>
    </row>
    <row r="168" spans="1:21" ht="60" x14ac:dyDescent="0.2">
      <c r="A168" s="27" t="s">
        <v>500</v>
      </c>
      <c r="B168" s="28" t="s">
        <v>581</v>
      </c>
      <c r="C168" s="29" t="s">
        <v>72</v>
      </c>
      <c r="D168" s="27">
        <v>12000</v>
      </c>
      <c r="E168" s="27">
        <v>0</v>
      </c>
      <c r="F168" s="27">
        <v>12000</v>
      </c>
      <c r="G168" s="27">
        <v>10800</v>
      </c>
      <c r="H168" s="27">
        <f>F168-G168</f>
        <v>1200</v>
      </c>
      <c r="I168" s="27"/>
      <c r="J168" s="27"/>
      <c r="K168" s="27">
        <v>1200</v>
      </c>
      <c r="L168" s="27"/>
      <c r="M168" s="27"/>
      <c r="N168" s="27"/>
      <c r="O168" s="27"/>
      <c r="P168" s="27"/>
      <c r="Q168" s="27">
        <f>SUM(I168:P168)</f>
        <v>1200</v>
      </c>
      <c r="R168" s="27">
        <f t="shared" si="11"/>
        <v>0</v>
      </c>
      <c r="S168" s="22"/>
      <c r="T168" s="22"/>
      <c r="U168" s="22"/>
    </row>
    <row r="169" spans="1:21" x14ac:dyDescent="0.2">
      <c r="A169" s="41" t="s">
        <v>453</v>
      </c>
      <c r="B169" s="41" t="s">
        <v>454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27">
        <f t="shared" si="11"/>
        <v>0</v>
      </c>
      <c r="S169" s="22"/>
      <c r="T169" s="22"/>
      <c r="U169" s="22"/>
    </row>
    <row r="170" spans="1:21" x14ac:dyDescent="0.2">
      <c r="A170" s="27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>
        <f t="shared" si="11"/>
        <v>0</v>
      </c>
      <c r="S170" s="22"/>
      <c r="T170" s="22"/>
      <c r="U170" s="22"/>
    </row>
    <row r="171" spans="1:21" ht="24" x14ac:dyDescent="0.2">
      <c r="A171" s="25" t="s">
        <v>230</v>
      </c>
      <c r="B171" s="25" t="s">
        <v>231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7">
        <f t="shared" si="11"/>
        <v>0</v>
      </c>
      <c r="S171" s="22"/>
      <c r="T171" s="22"/>
      <c r="U171" s="22"/>
    </row>
    <row r="172" spans="1:21" x14ac:dyDescent="0.2">
      <c r="A172" s="41" t="s">
        <v>378</v>
      </c>
      <c r="B172" s="41" t="s">
        <v>379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27">
        <f t="shared" si="11"/>
        <v>0</v>
      </c>
      <c r="S172" s="22"/>
      <c r="T172" s="22"/>
      <c r="U172" s="22"/>
    </row>
    <row r="173" spans="1:21" x14ac:dyDescent="0.2">
      <c r="A173" s="26"/>
      <c r="B173" s="26" t="s">
        <v>392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7">
        <f t="shared" ref="R173:R206" si="16">H173-Q173</f>
        <v>0</v>
      </c>
      <c r="S173" s="22"/>
      <c r="T173" s="22"/>
      <c r="U173" s="22"/>
    </row>
    <row r="174" spans="1:21" ht="24" x14ac:dyDescent="0.2">
      <c r="A174" s="27" t="s">
        <v>506</v>
      </c>
      <c r="B174" s="28" t="s">
        <v>507</v>
      </c>
      <c r="C174" s="29" t="s">
        <v>62</v>
      </c>
      <c r="D174" s="27">
        <v>10000</v>
      </c>
      <c r="E174" s="27">
        <v>0</v>
      </c>
      <c r="F174" s="27">
        <v>10000</v>
      </c>
      <c r="G174" s="27">
        <v>0</v>
      </c>
      <c r="H174" s="27">
        <f>F174-G174</f>
        <v>10000</v>
      </c>
      <c r="I174" s="27"/>
      <c r="J174" s="27"/>
      <c r="K174" s="27"/>
      <c r="L174" s="27"/>
      <c r="M174" s="27"/>
      <c r="N174" s="27"/>
      <c r="O174" s="27">
        <v>10000</v>
      </c>
      <c r="P174" s="27"/>
      <c r="Q174" s="27">
        <f>SUM(I174:P174)</f>
        <v>10000</v>
      </c>
      <c r="R174" s="27">
        <f t="shared" si="16"/>
        <v>0</v>
      </c>
      <c r="S174" s="22"/>
      <c r="T174" s="22"/>
      <c r="U174" s="22"/>
    </row>
    <row r="175" spans="1:21" ht="48" x14ac:dyDescent="0.2">
      <c r="A175" s="27" t="s">
        <v>506</v>
      </c>
      <c r="B175" s="28" t="s">
        <v>580</v>
      </c>
      <c r="C175" s="29" t="s">
        <v>62</v>
      </c>
      <c r="D175" s="27">
        <v>10000</v>
      </c>
      <c r="E175" s="27">
        <v>0</v>
      </c>
      <c r="F175" s="27">
        <v>10000</v>
      </c>
      <c r="G175" s="27">
        <v>9000</v>
      </c>
      <c r="H175" s="27">
        <f>F175-G175</f>
        <v>1000</v>
      </c>
      <c r="I175" s="27"/>
      <c r="J175" s="27"/>
      <c r="K175" s="27"/>
      <c r="L175" s="27"/>
      <c r="M175" s="27"/>
      <c r="N175" s="27">
        <v>1000</v>
      </c>
      <c r="O175" s="27"/>
      <c r="P175" s="27"/>
      <c r="Q175" s="27">
        <f>SUM(I175:P175)</f>
        <v>1000</v>
      </c>
      <c r="R175" s="27">
        <f t="shared" si="16"/>
        <v>0</v>
      </c>
      <c r="S175" s="22"/>
      <c r="T175" s="22"/>
      <c r="U175" s="22"/>
    </row>
    <row r="176" spans="1:21" ht="24" x14ac:dyDescent="0.2">
      <c r="A176" s="41" t="s">
        <v>261</v>
      </c>
      <c r="B176" s="41" t="s">
        <v>262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27">
        <f t="shared" si="16"/>
        <v>0</v>
      </c>
      <c r="S176" s="22"/>
      <c r="T176" s="22"/>
      <c r="U176" s="22"/>
    </row>
    <row r="177" spans="1:21" ht="24" x14ac:dyDescent="0.2">
      <c r="A177" s="27" t="s">
        <v>509</v>
      </c>
      <c r="B177" s="28" t="s">
        <v>510</v>
      </c>
      <c r="C177" s="29" t="s">
        <v>116</v>
      </c>
      <c r="D177" s="27">
        <v>11000</v>
      </c>
      <c r="E177" s="27">
        <v>0</v>
      </c>
      <c r="F177" s="27">
        <v>11000</v>
      </c>
      <c r="G177" s="27">
        <v>0</v>
      </c>
      <c r="H177" s="27">
        <f>F177-G177</f>
        <v>11000</v>
      </c>
      <c r="I177" s="27"/>
      <c r="J177" s="27"/>
      <c r="K177" s="27"/>
      <c r="L177" s="27"/>
      <c r="M177" s="27"/>
      <c r="N177" s="27"/>
      <c r="O177" s="27"/>
      <c r="P177" s="27"/>
      <c r="Q177" s="27">
        <f>SUM(I177:P177)</f>
        <v>0</v>
      </c>
      <c r="R177" s="27">
        <f t="shared" si="16"/>
        <v>11000</v>
      </c>
      <c r="S177" s="22"/>
      <c r="T177" s="22"/>
      <c r="U177" s="22"/>
    </row>
    <row r="178" spans="1:21" ht="36" x14ac:dyDescent="0.2">
      <c r="A178" s="27" t="s">
        <v>509</v>
      </c>
      <c r="B178" s="28" t="s">
        <v>511</v>
      </c>
      <c r="C178" s="29" t="s">
        <v>116</v>
      </c>
      <c r="D178" s="27">
        <v>2500</v>
      </c>
      <c r="E178" s="27">
        <v>0</v>
      </c>
      <c r="F178" s="27">
        <v>2500</v>
      </c>
      <c r="G178" s="27">
        <v>0</v>
      </c>
      <c r="H178" s="27">
        <f>F178-G178</f>
        <v>2500</v>
      </c>
      <c r="I178" s="27"/>
      <c r="J178" s="27"/>
      <c r="K178" s="27"/>
      <c r="L178" s="27"/>
      <c r="M178" s="27"/>
      <c r="N178" s="27"/>
      <c r="O178" s="27"/>
      <c r="P178" s="27"/>
      <c r="Q178" s="27">
        <f>SUM(I178:P178)</f>
        <v>0</v>
      </c>
      <c r="R178" s="27">
        <f t="shared" si="16"/>
        <v>2500</v>
      </c>
      <c r="S178" s="22"/>
      <c r="T178" s="22"/>
      <c r="U178" s="22"/>
    </row>
    <row r="179" spans="1:21" x14ac:dyDescent="0.2">
      <c r="A179" s="27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>
        <f t="shared" si="16"/>
        <v>0</v>
      </c>
      <c r="S179" s="22"/>
      <c r="T179" s="22"/>
      <c r="U179" s="22"/>
    </row>
    <row r="180" spans="1:21" x14ac:dyDescent="0.2">
      <c r="A180" s="41" t="s">
        <v>453</v>
      </c>
      <c r="B180" s="41" t="s">
        <v>454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27">
        <f t="shared" si="16"/>
        <v>0</v>
      </c>
      <c r="S180" s="22"/>
      <c r="T180" s="22"/>
      <c r="U180" s="22"/>
    </row>
    <row r="181" spans="1:21" x14ac:dyDescent="0.2">
      <c r="A181" s="27"/>
      <c r="B181" s="28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>
        <f t="shared" si="16"/>
        <v>0</v>
      </c>
      <c r="S181" s="22"/>
      <c r="T181" s="22"/>
      <c r="U181" s="22"/>
    </row>
    <row r="182" spans="1:21" x14ac:dyDescent="0.2">
      <c r="A182" s="27"/>
      <c r="B182" s="28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>
        <f t="shared" si="16"/>
        <v>0</v>
      </c>
      <c r="S182" s="22"/>
      <c r="T182" s="22"/>
      <c r="U182" s="22"/>
    </row>
    <row r="183" spans="1:21" x14ac:dyDescent="0.2">
      <c r="A183" s="27"/>
      <c r="B183" s="28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>
        <f t="shared" si="16"/>
        <v>0</v>
      </c>
      <c r="S183" s="22"/>
      <c r="T183" s="22"/>
      <c r="U183" s="22"/>
    </row>
    <row r="184" spans="1:21" x14ac:dyDescent="0.2">
      <c r="A184" s="25" t="s">
        <v>239</v>
      </c>
      <c r="B184" s="25" t="s">
        <v>240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7">
        <f t="shared" si="16"/>
        <v>0</v>
      </c>
      <c r="S184" s="22"/>
      <c r="T184" s="22"/>
      <c r="U184" s="22"/>
    </row>
    <row r="185" spans="1:21" x14ac:dyDescent="0.2">
      <c r="A185" s="41" t="s">
        <v>255</v>
      </c>
      <c r="B185" s="41" t="s">
        <v>256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27">
        <f t="shared" si="16"/>
        <v>0</v>
      </c>
      <c r="S185" s="22"/>
      <c r="T185" s="22"/>
      <c r="U185" s="22"/>
    </row>
    <row r="186" spans="1:21" x14ac:dyDescent="0.2">
      <c r="A186" s="27"/>
      <c r="B186" s="28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>
        <f t="shared" si="16"/>
        <v>0</v>
      </c>
      <c r="S186" s="22"/>
      <c r="T186" s="22"/>
      <c r="U186" s="22"/>
    </row>
    <row r="187" spans="1:21" ht="24" x14ac:dyDescent="0.2">
      <c r="A187" s="41" t="s">
        <v>261</v>
      </c>
      <c r="B187" s="41" t="s">
        <v>262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27">
        <f t="shared" si="16"/>
        <v>0</v>
      </c>
      <c r="S187" s="22"/>
      <c r="T187" s="22"/>
      <c r="U187" s="22"/>
    </row>
    <row r="188" spans="1:21" x14ac:dyDescent="0.2">
      <c r="A188" s="27" t="s">
        <v>526</v>
      </c>
      <c r="B188" s="28" t="s">
        <v>527</v>
      </c>
      <c r="C188" s="29" t="s">
        <v>62</v>
      </c>
      <c r="D188" s="27">
        <v>0</v>
      </c>
      <c r="E188" s="27">
        <v>0</v>
      </c>
      <c r="F188" s="27">
        <v>0</v>
      </c>
      <c r="G188" s="27">
        <v>0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>
        <f t="shared" si="16"/>
        <v>0</v>
      </c>
      <c r="S188" s="22"/>
      <c r="T188" s="22"/>
      <c r="U188" s="22"/>
    </row>
    <row r="189" spans="1:21" x14ac:dyDescent="0.2">
      <c r="A189" s="27"/>
      <c r="B189" s="28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>
        <f t="shared" si="16"/>
        <v>0</v>
      </c>
      <c r="S189" s="22"/>
      <c r="T189" s="22"/>
      <c r="U189" s="22"/>
    </row>
    <row r="190" spans="1:21" x14ac:dyDescent="0.2">
      <c r="A190" s="41" t="s">
        <v>453</v>
      </c>
      <c r="B190" s="41" t="s">
        <v>454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27">
        <f t="shared" si="16"/>
        <v>0</v>
      </c>
      <c r="S190" s="22"/>
      <c r="T190" s="22"/>
      <c r="U190" s="22"/>
    </row>
    <row r="191" spans="1:21" x14ac:dyDescent="0.2">
      <c r="A191" s="27"/>
      <c r="B191" s="2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>
        <f t="shared" si="16"/>
        <v>0</v>
      </c>
      <c r="S191" s="22"/>
      <c r="T191" s="22"/>
      <c r="U191" s="22"/>
    </row>
    <row r="192" spans="1:21" ht="24" x14ac:dyDescent="0.2">
      <c r="A192" s="24" t="s">
        <v>531</v>
      </c>
      <c r="B192" s="24" t="s">
        <v>532</v>
      </c>
      <c r="C192" s="24"/>
      <c r="D192" s="24"/>
      <c r="E192" s="24"/>
      <c r="F192" s="24"/>
      <c r="G192" s="24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7">
        <f t="shared" si="16"/>
        <v>0</v>
      </c>
      <c r="S192" s="22"/>
      <c r="T192" s="22"/>
      <c r="U192" s="22"/>
    </row>
    <row r="193" spans="1:21" x14ac:dyDescent="0.2">
      <c r="A193" s="25" t="s">
        <v>31</v>
      </c>
      <c r="B193" s="25" t="s">
        <v>32</v>
      </c>
      <c r="C193" s="25"/>
      <c r="D193" s="25"/>
      <c r="E193" s="25"/>
      <c r="F193" s="25"/>
      <c r="G193" s="25">
        <v>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>
        <f t="shared" si="16"/>
        <v>0</v>
      </c>
      <c r="S193" s="22"/>
      <c r="T193" s="22"/>
      <c r="U193" s="22"/>
    </row>
    <row r="194" spans="1:21" ht="24" x14ac:dyDescent="0.2">
      <c r="A194" s="41" t="s">
        <v>533</v>
      </c>
      <c r="B194" s="41" t="s">
        <v>534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27">
        <f t="shared" si="16"/>
        <v>0</v>
      </c>
      <c r="S194" s="22"/>
      <c r="T194" s="22"/>
      <c r="U194" s="22"/>
    </row>
    <row r="195" spans="1:21" ht="24" x14ac:dyDescent="0.2">
      <c r="A195" s="27" t="s">
        <v>34</v>
      </c>
      <c r="B195" s="28" t="s">
        <v>535</v>
      </c>
      <c r="C195" s="29" t="s">
        <v>62</v>
      </c>
      <c r="D195" s="27">
        <v>9500</v>
      </c>
      <c r="E195" s="27">
        <v>0</v>
      </c>
      <c r="F195" s="27">
        <v>9500</v>
      </c>
      <c r="G195" s="27">
        <v>0</v>
      </c>
      <c r="H195" s="27">
        <f>F195-G195</f>
        <v>9500</v>
      </c>
      <c r="I195" s="27"/>
      <c r="J195" s="27"/>
      <c r="K195" s="27"/>
      <c r="L195" s="27"/>
      <c r="M195" s="27"/>
      <c r="N195" s="27"/>
      <c r="O195" s="27"/>
      <c r="P195" s="27"/>
      <c r="Q195" s="27">
        <f>SUM(I195:P195)</f>
        <v>0</v>
      </c>
      <c r="R195" s="27">
        <f t="shared" si="16"/>
        <v>9500</v>
      </c>
      <c r="S195" s="22"/>
      <c r="T195" s="22"/>
      <c r="U195" s="22"/>
    </row>
    <row r="196" spans="1:21" ht="48" x14ac:dyDescent="0.2">
      <c r="A196" s="25" t="s">
        <v>85</v>
      </c>
      <c r="B196" s="25" t="s">
        <v>86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7">
        <f t="shared" si="16"/>
        <v>0</v>
      </c>
      <c r="S196" s="22"/>
      <c r="T196" s="22"/>
      <c r="U196" s="22"/>
    </row>
    <row r="197" spans="1:21" ht="24" x14ac:dyDescent="0.2">
      <c r="A197" s="41" t="s">
        <v>536</v>
      </c>
      <c r="B197" s="41" t="s">
        <v>537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27">
        <f t="shared" si="16"/>
        <v>0</v>
      </c>
      <c r="S197" s="22"/>
      <c r="T197" s="22"/>
      <c r="U197" s="22"/>
    </row>
    <row r="198" spans="1:21" ht="24" x14ac:dyDescent="0.2">
      <c r="A198" s="27" t="s">
        <v>538</v>
      </c>
      <c r="B198" s="28" t="s">
        <v>539</v>
      </c>
      <c r="C198" s="29" t="s">
        <v>116</v>
      </c>
      <c r="D198" s="27">
        <v>100550</v>
      </c>
      <c r="E198" s="27">
        <v>89520</v>
      </c>
      <c r="F198" s="27">
        <v>11030</v>
      </c>
      <c r="G198" s="27">
        <v>0</v>
      </c>
      <c r="H198" s="27">
        <f>F198-G198</f>
        <v>11030</v>
      </c>
      <c r="I198" s="27"/>
      <c r="J198" s="27"/>
      <c r="K198" s="27"/>
      <c r="L198" s="27"/>
      <c r="M198" s="27"/>
      <c r="N198" s="27"/>
      <c r="O198" s="27"/>
      <c r="P198" s="27"/>
      <c r="Q198" s="27">
        <f>SUM(I198:P198)</f>
        <v>0</v>
      </c>
      <c r="R198" s="27">
        <f t="shared" si="16"/>
        <v>11030</v>
      </c>
      <c r="S198" s="22"/>
      <c r="T198" s="22"/>
      <c r="U198" s="22"/>
    </row>
    <row r="199" spans="1:21" ht="24" x14ac:dyDescent="0.2">
      <c r="A199" s="27" t="s">
        <v>538</v>
      </c>
      <c r="B199" s="28" t="s">
        <v>540</v>
      </c>
      <c r="C199" s="29" t="s">
        <v>116</v>
      </c>
      <c r="D199" s="27">
        <v>22000</v>
      </c>
      <c r="E199" s="27">
        <v>0</v>
      </c>
      <c r="F199" s="27">
        <v>22000</v>
      </c>
      <c r="G199" s="27">
        <v>0</v>
      </c>
      <c r="H199" s="27">
        <f>F199-G199</f>
        <v>22000</v>
      </c>
      <c r="I199" s="27"/>
      <c r="J199" s="27"/>
      <c r="K199" s="27"/>
      <c r="L199" s="27"/>
      <c r="M199" s="27"/>
      <c r="N199" s="27"/>
      <c r="O199" s="27"/>
      <c r="P199" s="27"/>
      <c r="Q199" s="27">
        <f>SUM(I199:P199)</f>
        <v>0</v>
      </c>
      <c r="R199" s="27">
        <f t="shared" si="16"/>
        <v>22000</v>
      </c>
      <c r="S199" s="22"/>
      <c r="T199" s="22"/>
      <c r="U199" s="22"/>
    </row>
    <row r="200" spans="1:21" x14ac:dyDescent="0.2">
      <c r="A200" s="24" t="s">
        <v>541</v>
      </c>
      <c r="B200" s="24" t="s">
        <v>542</v>
      </c>
      <c r="C200" s="24"/>
      <c r="D200" s="24">
        <v>0</v>
      </c>
      <c r="E200" s="24">
        <v>0</v>
      </c>
      <c r="F200" s="24">
        <v>0</v>
      </c>
      <c r="G200" s="24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7">
        <f t="shared" si="16"/>
        <v>0</v>
      </c>
      <c r="S200" s="22"/>
      <c r="T200" s="22"/>
      <c r="U200" s="22"/>
    </row>
    <row r="201" spans="1:21" x14ac:dyDescent="0.2">
      <c r="A201" s="24" t="s">
        <v>543</v>
      </c>
      <c r="B201" s="24" t="s">
        <v>544</v>
      </c>
      <c r="C201" s="24"/>
      <c r="D201" s="24">
        <v>0</v>
      </c>
      <c r="E201" s="24">
        <v>0</v>
      </c>
      <c r="F201" s="24">
        <v>0</v>
      </c>
      <c r="G201" s="24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7">
        <f t="shared" si="16"/>
        <v>0</v>
      </c>
      <c r="S201" s="22"/>
      <c r="T201" s="22"/>
      <c r="U201" s="22"/>
    </row>
    <row r="202" spans="1:21" x14ac:dyDescent="0.2">
      <c r="A202" s="24" t="s">
        <v>545</v>
      </c>
      <c r="B202" s="24" t="s">
        <v>546</v>
      </c>
      <c r="C202" s="24"/>
      <c r="D202" s="24">
        <v>0</v>
      </c>
      <c r="E202" s="24">
        <v>0</v>
      </c>
      <c r="F202" s="24">
        <v>0</v>
      </c>
      <c r="G202" s="24">
        <v>0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7">
        <f t="shared" si="16"/>
        <v>0</v>
      </c>
      <c r="S202" s="22"/>
      <c r="T202" s="22"/>
      <c r="U202" s="22"/>
    </row>
    <row r="203" spans="1:21" ht="24" x14ac:dyDescent="0.2">
      <c r="A203" s="24" t="s">
        <v>547</v>
      </c>
      <c r="B203" s="24" t="s">
        <v>548</v>
      </c>
      <c r="C203" s="24"/>
      <c r="D203" s="24">
        <v>0</v>
      </c>
      <c r="E203" s="24">
        <v>0</v>
      </c>
      <c r="F203" s="24">
        <v>0</v>
      </c>
      <c r="G203" s="24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7">
        <f t="shared" si="16"/>
        <v>0</v>
      </c>
      <c r="S203" s="22"/>
      <c r="T203" s="22"/>
      <c r="U203" s="22"/>
    </row>
    <row r="204" spans="1:21" ht="24" x14ac:dyDescent="0.2">
      <c r="A204" s="24" t="s">
        <v>549</v>
      </c>
      <c r="B204" s="24" t="s">
        <v>550</v>
      </c>
      <c r="C204" s="24"/>
      <c r="D204" s="24">
        <v>0</v>
      </c>
      <c r="E204" s="24">
        <v>0</v>
      </c>
      <c r="F204" s="24">
        <v>0</v>
      </c>
      <c r="G204" s="24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7">
        <f t="shared" si="16"/>
        <v>0</v>
      </c>
      <c r="S204" s="22"/>
      <c r="T204" s="22"/>
      <c r="U204" s="22"/>
    </row>
    <row r="205" spans="1:21" x14ac:dyDescent="0.2">
      <c r="A205" s="24" t="s">
        <v>551</v>
      </c>
      <c r="B205" s="24" t="s">
        <v>552</v>
      </c>
      <c r="C205" s="24"/>
      <c r="D205" s="24">
        <v>0</v>
      </c>
      <c r="E205" s="24">
        <v>0</v>
      </c>
      <c r="F205" s="24">
        <v>0</v>
      </c>
      <c r="G205" s="24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7">
        <f t="shared" si="16"/>
        <v>0</v>
      </c>
      <c r="S205" s="22"/>
      <c r="T205" s="22"/>
      <c r="U205" s="22"/>
    </row>
    <row r="206" spans="1:21" x14ac:dyDescent="0.2">
      <c r="A206" s="22"/>
      <c r="B206" s="22"/>
      <c r="C206" s="22"/>
      <c r="D206" s="22"/>
      <c r="E206" s="22"/>
      <c r="F206" s="22"/>
      <c r="G206" s="22"/>
      <c r="H206" s="27">
        <f t="shared" ref="H206:N206" si="17">SUM(H14:H205)</f>
        <v>18413491</v>
      </c>
      <c r="I206" s="27">
        <f t="shared" si="17"/>
        <v>6882958</v>
      </c>
      <c r="J206" s="27">
        <f t="shared" si="17"/>
        <v>8094782</v>
      </c>
      <c r="K206" s="27">
        <f t="shared" si="17"/>
        <v>1745107</v>
      </c>
      <c r="L206" s="27">
        <f t="shared" si="17"/>
        <v>396515</v>
      </c>
      <c r="M206" s="27">
        <f t="shared" si="17"/>
        <v>393000</v>
      </c>
      <c r="N206" s="27">
        <f t="shared" si="17"/>
        <v>163370</v>
      </c>
      <c r="O206" s="27">
        <f t="shared" ref="O206" si="18">SUM(O14:O205)</f>
        <v>24917</v>
      </c>
      <c r="P206" s="27">
        <f>SUM(P14:P205)</f>
        <v>130246</v>
      </c>
      <c r="Q206" s="27">
        <f>SUM(Q14:Q205)</f>
        <v>17830895</v>
      </c>
      <c r="R206" s="27">
        <f t="shared" si="16"/>
        <v>582596</v>
      </c>
      <c r="S206" s="22"/>
      <c r="T206" s="22"/>
      <c r="U206" s="22"/>
    </row>
    <row r="207" spans="1:21" x14ac:dyDescent="0.2">
      <c r="J207" s="13">
        <v>-8094782</v>
      </c>
      <c r="K207" s="13">
        <v>-1746107</v>
      </c>
      <c r="M207" s="13">
        <v>724555</v>
      </c>
      <c r="R207" s="42">
        <f>I206+J206+K206+L206+M206+P206+R206+N206+O206</f>
        <v>18413491</v>
      </c>
    </row>
    <row r="208" spans="1:21" x14ac:dyDescent="0.2">
      <c r="K208" s="42">
        <f>SUM(K206:K207)</f>
        <v>-1000</v>
      </c>
      <c r="M208" s="42">
        <f>L206+M206-M207</f>
        <v>64960</v>
      </c>
      <c r="N208" s="51">
        <f>K208+N206</f>
        <v>162370</v>
      </c>
      <c r="O208" s="42"/>
      <c r="R208" s="42">
        <f>H206-R207</f>
        <v>0</v>
      </c>
    </row>
    <row r="209" spans="11:11" x14ac:dyDescent="0.2">
      <c r="K209" s="42">
        <v>1732107</v>
      </c>
    </row>
    <row r="210" spans="11:11" x14ac:dyDescent="0.2">
      <c r="K210" s="42">
        <f>K206-K209</f>
        <v>13000</v>
      </c>
    </row>
  </sheetData>
  <autoFilter ref="A9:R208"/>
  <mergeCells count="11">
    <mergeCell ref="F5:F8"/>
    <mergeCell ref="G5:G8"/>
    <mergeCell ref="H5:H8"/>
    <mergeCell ref="I5:U5"/>
    <mergeCell ref="I7:Q7"/>
    <mergeCell ref="S7:U7"/>
    <mergeCell ref="E5:E8"/>
    <mergeCell ref="A5:A8"/>
    <mergeCell ref="B5:B8"/>
    <mergeCell ref="C5:C8"/>
    <mergeCell ref="D5:D8"/>
  </mergeCells>
  <pageMargins left="0" right="0" top="0.74803149606299213" bottom="0" header="0" footer="0"/>
  <pageSetup scale="5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7"/>
  <sheetViews>
    <sheetView tabSelected="1" topLeftCell="A7" workbookViewId="0">
      <pane ySplit="3" topLeftCell="A136" activePane="bottomLeft" state="frozen"/>
      <selection activeCell="A7" sqref="A7"/>
      <selection pane="bottomLeft" activeCell="B140" sqref="B140"/>
    </sheetView>
  </sheetViews>
  <sheetFormatPr defaultColWidth="9.140625" defaultRowHeight="12" x14ac:dyDescent="0.2"/>
  <cols>
    <col min="1" max="1" width="7.7109375" style="140" customWidth="1" collapsed="1"/>
    <col min="2" max="2" width="37.7109375" style="37" customWidth="1" collapsed="1"/>
    <col min="3" max="3" width="11" style="56" hidden="1" customWidth="1" collapsed="1"/>
    <col min="4" max="4" width="14.7109375" style="37" hidden="1" customWidth="1" collapsed="1"/>
    <col min="5" max="5" width="10.7109375" style="37" hidden="1" customWidth="1" collapsed="1"/>
    <col min="6" max="7" width="12.42578125" style="37" hidden="1" customWidth="1" collapsed="1"/>
    <col min="8" max="8" width="12.42578125" style="37" hidden="1" customWidth="1"/>
    <col min="9" max="9" width="11.42578125" style="37" customWidth="1"/>
    <col min="10" max="10" width="11.5703125" style="37" customWidth="1"/>
    <col min="11" max="11" width="10.140625" style="37" customWidth="1"/>
    <col min="12" max="12" width="11" style="57" customWidth="1"/>
    <col min="13" max="13" width="12.42578125" style="37" customWidth="1"/>
    <col min="14" max="14" width="11.28515625" style="37" customWidth="1"/>
    <col min="15" max="15" width="12.28515625" style="37" customWidth="1"/>
    <col min="16" max="16" width="12.42578125" style="57" customWidth="1"/>
    <col min="17" max="17" width="15.28515625" style="37" hidden="1" customWidth="1"/>
    <col min="18" max="18" width="13.28515625" style="37" hidden="1" customWidth="1"/>
    <col min="19" max="19" width="0" style="37" hidden="1" customWidth="1"/>
    <col min="20" max="20" width="13.7109375" style="37" hidden="1" customWidth="1"/>
    <col min="21" max="22" width="0" style="37" hidden="1" customWidth="1"/>
    <col min="23" max="23" width="9.85546875" style="37" hidden="1" customWidth="1"/>
    <col min="24" max="25" width="9.140625" style="37"/>
    <col min="26" max="26" width="9.85546875" style="37" bestFit="1" customWidth="1"/>
    <col min="27" max="16384" width="9.140625" style="37"/>
  </cols>
  <sheetData>
    <row r="1" spans="1:25" x14ac:dyDescent="0.2">
      <c r="A1" s="139" t="s">
        <v>606</v>
      </c>
      <c r="O1" s="169"/>
      <c r="P1" s="169"/>
    </row>
    <row r="2" spans="1:25" ht="12.75" thickBot="1" x14ac:dyDescent="0.25"/>
    <row r="3" spans="1:25" ht="24.75" thickBot="1" x14ac:dyDescent="0.25">
      <c r="A3" s="141" t="s">
        <v>0</v>
      </c>
      <c r="B3" s="58" t="s">
        <v>1</v>
      </c>
      <c r="C3" s="170" t="s">
        <v>613</v>
      </c>
      <c r="D3" s="170"/>
      <c r="E3" s="170"/>
      <c r="F3" s="170"/>
      <c r="G3" s="170"/>
      <c r="H3" s="170"/>
      <c r="I3" s="170"/>
      <c r="J3" s="170"/>
      <c r="K3" s="170"/>
      <c r="L3" s="170"/>
    </row>
    <row r="4" spans="1:25" ht="24.75" thickBot="1" x14ac:dyDescent="0.25">
      <c r="A4" s="141" t="s">
        <v>2</v>
      </c>
      <c r="B4" s="58" t="s">
        <v>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25" ht="12.75" thickBot="1" x14ac:dyDescent="0.25">
      <c r="B5" s="18" t="s">
        <v>569</v>
      </c>
      <c r="C5" s="171" t="s">
        <v>570</v>
      </c>
      <c r="D5" s="171"/>
      <c r="E5" s="171"/>
      <c r="F5" s="171"/>
      <c r="G5" s="171"/>
      <c r="H5" s="171"/>
      <c r="I5" s="171"/>
      <c r="J5" s="171"/>
      <c r="K5" s="171"/>
      <c r="L5" s="171"/>
    </row>
    <row r="6" spans="1:25" x14ac:dyDescent="0.2">
      <c r="A6" s="172" t="s">
        <v>6</v>
      </c>
      <c r="B6" s="175" t="s">
        <v>7</v>
      </c>
      <c r="C6" s="175" t="s">
        <v>8</v>
      </c>
      <c r="D6" s="175" t="s">
        <v>9</v>
      </c>
      <c r="E6" s="175" t="s">
        <v>10</v>
      </c>
      <c r="F6" s="175" t="s">
        <v>11</v>
      </c>
      <c r="G6" s="175" t="s">
        <v>12</v>
      </c>
      <c r="H6" s="175" t="s">
        <v>571</v>
      </c>
      <c r="I6" s="177" t="s">
        <v>607</v>
      </c>
      <c r="J6" s="178"/>
      <c r="K6" s="178"/>
      <c r="L6" s="178"/>
      <c r="M6" s="178"/>
      <c r="N6" s="178"/>
      <c r="O6" s="179"/>
      <c r="P6" s="180" t="s">
        <v>576</v>
      </c>
    </row>
    <row r="7" spans="1:25" x14ac:dyDescent="0.2">
      <c r="A7" s="173"/>
      <c r="B7" s="166"/>
      <c r="C7" s="166"/>
      <c r="D7" s="166"/>
      <c r="E7" s="166"/>
      <c r="F7" s="166"/>
      <c r="G7" s="166"/>
      <c r="H7" s="166"/>
      <c r="I7" s="53"/>
      <c r="J7" s="53"/>
      <c r="K7" s="53"/>
      <c r="L7" s="53"/>
      <c r="M7" s="59"/>
      <c r="N7" s="59"/>
      <c r="O7" s="59"/>
      <c r="P7" s="181"/>
    </row>
    <row r="8" spans="1:25" x14ac:dyDescent="0.2">
      <c r="A8" s="173"/>
      <c r="B8" s="166"/>
      <c r="C8" s="166"/>
      <c r="D8" s="166"/>
      <c r="E8" s="166"/>
      <c r="F8" s="166"/>
      <c r="G8" s="166"/>
      <c r="H8" s="166"/>
      <c r="I8" s="183" t="s">
        <v>608</v>
      </c>
      <c r="J8" s="184"/>
      <c r="K8" s="184"/>
      <c r="L8" s="185"/>
      <c r="M8" s="186" t="s">
        <v>615</v>
      </c>
      <c r="N8" s="187"/>
      <c r="O8" s="188"/>
      <c r="P8" s="181"/>
    </row>
    <row r="9" spans="1:25" ht="36.75" thickBot="1" x14ac:dyDescent="0.25">
      <c r="A9" s="174"/>
      <c r="B9" s="176"/>
      <c r="C9" s="176"/>
      <c r="D9" s="176"/>
      <c r="E9" s="176"/>
      <c r="F9" s="176"/>
      <c r="G9" s="176"/>
      <c r="H9" s="176"/>
      <c r="I9" s="60" t="s">
        <v>616</v>
      </c>
      <c r="J9" s="61" t="s">
        <v>609</v>
      </c>
      <c r="K9" s="62" t="s">
        <v>575</v>
      </c>
      <c r="L9" s="63" t="s">
        <v>614</v>
      </c>
      <c r="M9" s="61" t="s">
        <v>610</v>
      </c>
      <c r="N9" s="61" t="s">
        <v>609</v>
      </c>
      <c r="O9" s="64" t="s">
        <v>575</v>
      </c>
      <c r="P9" s="182"/>
    </row>
    <row r="10" spans="1:25" s="56" customFormat="1" ht="12.75" thickBot="1" x14ac:dyDescent="0.25">
      <c r="A10" s="142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6">
        <v>9</v>
      </c>
      <c r="J10" s="66">
        <v>10</v>
      </c>
      <c r="K10" s="67">
        <v>12</v>
      </c>
      <c r="L10" s="67">
        <v>13</v>
      </c>
      <c r="M10" s="68">
        <v>14</v>
      </c>
      <c r="N10" s="68">
        <v>15</v>
      </c>
      <c r="O10" s="68">
        <v>16</v>
      </c>
      <c r="P10" s="69">
        <v>17</v>
      </c>
    </row>
    <row r="11" spans="1:25" x14ac:dyDescent="0.2">
      <c r="A11" s="143"/>
      <c r="B11" s="70" t="s">
        <v>28</v>
      </c>
      <c r="C11" s="71"/>
      <c r="D11" s="70">
        <f t="shared" ref="D11:K11" si="0">D12+D101+D194+D205</f>
        <v>55058711</v>
      </c>
      <c r="E11" s="70">
        <f t="shared" si="0"/>
        <v>2789016</v>
      </c>
      <c r="F11" s="70">
        <f t="shared" si="0"/>
        <v>35258851</v>
      </c>
      <c r="G11" s="70">
        <f t="shared" si="0"/>
        <v>20653618</v>
      </c>
      <c r="H11" s="70">
        <f t="shared" si="0"/>
        <v>14605233</v>
      </c>
      <c r="I11" s="70">
        <f t="shared" si="0"/>
        <v>14977740</v>
      </c>
      <c r="J11" s="70">
        <f t="shared" si="0"/>
        <v>1745107</v>
      </c>
      <c r="K11" s="70">
        <f t="shared" si="0"/>
        <v>738163</v>
      </c>
      <c r="L11" s="70">
        <f>SUM(I11:K11)</f>
        <v>17461010</v>
      </c>
      <c r="M11" s="70">
        <f>M12+M101+M194+M205</f>
        <v>356937</v>
      </c>
      <c r="N11" s="70">
        <f>N12+N101+N194+N205</f>
        <v>2625900</v>
      </c>
      <c r="O11" s="70">
        <f>O12+O101+O194+O205</f>
        <v>670400</v>
      </c>
      <c r="P11" s="70">
        <f>SUM(L11:O11)</f>
        <v>21114247</v>
      </c>
      <c r="Q11" s="37">
        <v>39562539</v>
      </c>
      <c r="R11" s="72">
        <f>Q11-P11</f>
        <v>18448292</v>
      </c>
      <c r="S11" s="37">
        <v>78800</v>
      </c>
      <c r="T11" s="72">
        <f>R11-S11</f>
        <v>18369492</v>
      </c>
      <c r="Y11" s="37">
        <v>21114247</v>
      </c>
    </row>
    <row r="12" spans="1:25" ht="24" x14ac:dyDescent="0.2">
      <c r="A12" s="144" t="s">
        <v>29</v>
      </c>
      <c r="B12" s="73" t="s">
        <v>30</v>
      </c>
      <c r="C12" s="74"/>
      <c r="D12" s="73">
        <f t="shared" ref="D12:J12" si="1">D13+D16+D32+D91+D96</f>
        <v>32463409</v>
      </c>
      <c r="E12" s="73">
        <f t="shared" si="1"/>
        <v>2729016</v>
      </c>
      <c r="F12" s="73">
        <f t="shared" si="1"/>
        <v>24195000</v>
      </c>
      <c r="G12" s="73">
        <f t="shared" si="1"/>
        <v>14133773</v>
      </c>
      <c r="H12" s="73">
        <f t="shared" si="1"/>
        <v>10061227</v>
      </c>
      <c r="I12" s="73">
        <f t="shared" si="1"/>
        <v>10918485</v>
      </c>
      <c r="J12" s="73">
        <f t="shared" si="1"/>
        <v>1735871</v>
      </c>
      <c r="K12" s="73">
        <f>K13+K16+K25+K28+K32+K91+K96</f>
        <v>253618</v>
      </c>
      <c r="L12" s="73">
        <f>SUM(I12:K12)</f>
        <v>12907974</v>
      </c>
      <c r="M12" s="73">
        <f>M13+M16+M25+M32+M91+M96</f>
        <v>293937</v>
      </c>
      <c r="N12" s="73">
        <f>N13+N16+N32+N91+N96</f>
        <v>2557900</v>
      </c>
      <c r="O12" s="73">
        <f>O13+O16+O25+O32+O91+O96+O28</f>
        <v>355000</v>
      </c>
      <c r="P12" s="73">
        <f>SUM(L12:O12)</f>
        <v>16114811</v>
      </c>
      <c r="R12" s="37">
        <v>228700</v>
      </c>
      <c r="T12" s="72">
        <v>1600</v>
      </c>
      <c r="V12" s="37" t="s">
        <v>650</v>
      </c>
      <c r="Y12" s="72">
        <f>Y11-P11</f>
        <v>0</v>
      </c>
    </row>
    <row r="13" spans="1:25" ht="24" x14ac:dyDescent="0.2">
      <c r="A13" s="145" t="s">
        <v>31</v>
      </c>
      <c r="B13" s="25" t="s">
        <v>32</v>
      </c>
      <c r="C13" s="75" t="str">
        <f t="shared" ref="C13" si="2">C15</f>
        <v>2023-2024</v>
      </c>
      <c r="D13" s="25">
        <f>D14+D15</f>
        <v>343838</v>
      </c>
      <c r="E13" s="25">
        <f t="shared" ref="E13:P13" si="3">E14+E15</f>
        <v>0</v>
      </c>
      <c r="F13" s="25">
        <f t="shared" si="3"/>
        <v>8000</v>
      </c>
      <c r="G13" s="25">
        <f t="shared" si="3"/>
        <v>0</v>
      </c>
      <c r="H13" s="25">
        <f t="shared" si="3"/>
        <v>8000</v>
      </c>
      <c r="I13" s="25">
        <f t="shared" si="3"/>
        <v>0</v>
      </c>
      <c r="J13" s="25">
        <f t="shared" si="3"/>
        <v>177148</v>
      </c>
      <c r="K13" s="25">
        <f t="shared" si="3"/>
        <v>8000</v>
      </c>
      <c r="L13" s="25">
        <f t="shared" si="3"/>
        <v>185148</v>
      </c>
      <c r="M13" s="25">
        <f t="shared" si="3"/>
        <v>0</v>
      </c>
      <c r="N13" s="25">
        <f t="shared" si="3"/>
        <v>149390</v>
      </c>
      <c r="O13" s="25">
        <f t="shared" si="3"/>
        <v>0</v>
      </c>
      <c r="P13" s="25">
        <f t="shared" si="3"/>
        <v>334538</v>
      </c>
      <c r="R13" s="72">
        <f>R12-R11</f>
        <v>-18219592</v>
      </c>
      <c r="T13" s="37">
        <v>2562</v>
      </c>
      <c r="V13" s="37">
        <v>177800</v>
      </c>
      <c r="W13" s="72">
        <f>N11+V13</f>
        <v>2803700</v>
      </c>
    </row>
    <row r="14" spans="1:25" s="58" customFormat="1" ht="36" x14ac:dyDescent="0.2">
      <c r="A14" s="121">
        <v>1122</v>
      </c>
      <c r="B14" s="28" t="s">
        <v>617</v>
      </c>
      <c r="C14" s="54" t="s">
        <v>618</v>
      </c>
      <c r="D14" s="27">
        <v>335838</v>
      </c>
      <c r="E14" s="27">
        <v>0</v>
      </c>
      <c r="F14" s="27">
        <v>0</v>
      </c>
      <c r="G14" s="27">
        <v>0</v>
      </c>
      <c r="H14" s="76">
        <v>0</v>
      </c>
      <c r="I14" s="76"/>
      <c r="J14" s="76">
        <v>177148</v>
      </c>
      <c r="K14" s="76"/>
      <c r="L14" s="77">
        <f>SUM(J14:K14)</f>
        <v>177148</v>
      </c>
      <c r="M14" s="78"/>
      <c r="N14" s="76">
        <v>149390</v>
      </c>
      <c r="O14" s="78"/>
      <c r="P14" s="95">
        <f>SUM(L14:O14)</f>
        <v>326538</v>
      </c>
      <c r="T14" s="79"/>
    </row>
    <row r="15" spans="1:25" s="58" customFormat="1" ht="36" x14ac:dyDescent="0.2">
      <c r="A15" s="146" t="s">
        <v>34</v>
      </c>
      <c r="B15" s="28" t="s">
        <v>39</v>
      </c>
      <c r="C15" s="54" t="s">
        <v>40</v>
      </c>
      <c r="D15" s="27">
        <v>8000</v>
      </c>
      <c r="E15" s="27">
        <v>0</v>
      </c>
      <c r="F15" s="27">
        <v>8000</v>
      </c>
      <c r="G15" s="27">
        <v>0</v>
      </c>
      <c r="H15" s="76">
        <f>F15-G15</f>
        <v>8000</v>
      </c>
      <c r="I15" s="76"/>
      <c r="J15" s="76"/>
      <c r="K15" s="76">
        <v>8000</v>
      </c>
      <c r="L15" s="77">
        <f>SUM(J15:K15)</f>
        <v>8000</v>
      </c>
      <c r="M15" s="78"/>
      <c r="N15" s="78"/>
      <c r="O15" s="78"/>
      <c r="P15" s="77">
        <f>SUM(L15:O15)</f>
        <v>8000</v>
      </c>
      <c r="Q15" s="58">
        <v>47251729</v>
      </c>
      <c r="T15" s="79">
        <f>T12+T13</f>
        <v>4162</v>
      </c>
    </row>
    <row r="16" spans="1:25" ht="24" x14ac:dyDescent="0.2">
      <c r="A16" s="145" t="s">
        <v>41</v>
      </c>
      <c r="B16" s="25" t="s">
        <v>42</v>
      </c>
      <c r="C16" s="75"/>
      <c r="D16" s="25">
        <f t="shared" ref="D16:P16" si="4">SUM(D17:D24)</f>
        <v>9830802</v>
      </c>
      <c r="E16" s="25">
        <f t="shared" si="4"/>
        <v>0</v>
      </c>
      <c r="F16" s="25">
        <f t="shared" si="4"/>
        <v>6059350</v>
      </c>
      <c r="G16" s="25">
        <f t="shared" si="4"/>
        <v>2023823</v>
      </c>
      <c r="H16" s="25">
        <f t="shared" si="4"/>
        <v>4035527</v>
      </c>
      <c r="I16" s="25">
        <f t="shared" si="4"/>
        <v>4035527</v>
      </c>
      <c r="J16" s="25">
        <f t="shared" si="4"/>
        <v>0</v>
      </c>
      <c r="K16" s="25">
        <f t="shared" si="4"/>
        <v>0</v>
      </c>
      <c r="L16" s="25">
        <f t="shared" si="4"/>
        <v>4035527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4035527</v>
      </c>
      <c r="Q16" s="37">
        <v>228700</v>
      </c>
      <c r="T16" s="72">
        <f>T11-T15</f>
        <v>18365330</v>
      </c>
    </row>
    <row r="17" spans="1:20" x14ac:dyDescent="0.2">
      <c r="A17" s="146" t="s">
        <v>43</v>
      </c>
      <c r="B17" s="28" t="s">
        <v>44</v>
      </c>
      <c r="C17" s="54" t="s">
        <v>40</v>
      </c>
      <c r="D17" s="27">
        <v>1186453</v>
      </c>
      <c r="E17" s="27">
        <v>0</v>
      </c>
      <c r="F17" s="27">
        <v>355936</v>
      </c>
      <c r="G17" s="27">
        <v>3600</v>
      </c>
      <c r="H17" s="34">
        <f t="shared" ref="H17:H100" si="5">F17-G17</f>
        <v>352336</v>
      </c>
      <c r="I17" s="34">
        <v>352336</v>
      </c>
      <c r="J17" s="34"/>
      <c r="K17" s="34"/>
      <c r="L17" s="80">
        <f t="shared" ref="L17:L24" si="6">SUM(I17:K17)</f>
        <v>352336</v>
      </c>
      <c r="M17" s="36"/>
      <c r="N17" s="36"/>
      <c r="O17" s="36"/>
      <c r="P17" s="77">
        <f t="shared" ref="P17:P24" si="7">SUM(L17:O17)</f>
        <v>352336</v>
      </c>
      <c r="Q17" s="37">
        <v>136000</v>
      </c>
    </row>
    <row r="18" spans="1:20" ht="36" x14ac:dyDescent="0.2">
      <c r="A18" s="146" t="s">
        <v>43</v>
      </c>
      <c r="B18" s="28" t="s">
        <v>46</v>
      </c>
      <c r="C18" s="54" t="s">
        <v>47</v>
      </c>
      <c r="D18" s="27">
        <v>112857</v>
      </c>
      <c r="E18" s="27">
        <v>0</v>
      </c>
      <c r="F18" s="27">
        <v>112857</v>
      </c>
      <c r="G18" s="27">
        <v>0</v>
      </c>
      <c r="H18" s="34">
        <f t="shared" si="5"/>
        <v>112857</v>
      </c>
      <c r="I18" s="34">
        <v>112857</v>
      </c>
      <c r="J18" s="34"/>
      <c r="K18" s="34"/>
      <c r="L18" s="80">
        <f t="shared" si="6"/>
        <v>112857</v>
      </c>
      <c r="M18" s="36"/>
      <c r="N18" s="36"/>
      <c r="O18" s="36"/>
      <c r="P18" s="77">
        <f t="shared" si="7"/>
        <v>112857</v>
      </c>
      <c r="Q18" s="37">
        <f>Q15+Q16+Q17</f>
        <v>47616429</v>
      </c>
    </row>
    <row r="19" spans="1:20" ht="24" x14ac:dyDescent="0.2">
      <c r="A19" s="146" t="s">
        <v>43</v>
      </c>
      <c r="B19" s="28" t="s">
        <v>49</v>
      </c>
      <c r="C19" s="54" t="s">
        <v>47</v>
      </c>
      <c r="D19" s="27">
        <v>3862784</v>
      </c>
      <c r="E19" s="27">
        <v>0</v>
      </c>
      <c r="F19" s="27">
        <v>1931390</v>
      </c>
      <c r="G19" s="27">
        <v>0</v>
      </c>
      <c r="H19" s="34">
        <f t="shared" si="5"/>
        <v>1931390</v>
      </c>
      <c r="I19" s="34">
        <v>1931390</v>
      </c>
      <c r="J19" s="34"/>
      <c r="K19" s="34"/>
      <c r="L19" s="80">
        <f t="shared" si="6"/>
        <v>1931390</v>
      </c>
      <c r="M19" s="36"/>
      <c r="N19" s="36"/>
      <c r="O19" s="36"/>
      <c r="P19" s="77">
        <f t="shared" si="7"/>
        <v>1931390</v>
      </c>
      <c r="Q19" s="37">
        <v>7666090</v>
      </c>
    </row>
    <row r="20" spans="1:20" ht="24" x14ac:dyDescent="0.2">
      <c r="A20" s="146" t="s">
        <v>43</v>
      </c>
      <c r="B20" s="28" t="s">
        <v>52</v>
      </c>
      <c r="C20" s="54" t="s">
        <v>47</v>
      </c>
      <c r="D20" s="27">
        <v>1916081</v>
      </c>
      <c r="E20" s="27">
        <v>0</v>
      </c>
      <c r="F20" s="27">
        <v>908040</v>
      </c>
      <c r="G20" s="27">
        <v>70422</v>
      </c>
      <c r="H20" s="34">
        <f t="shared" si="5"/>
        <v>837618</v>
      </c>
      <c r="I20" s="34">
        <v>837618</v>
      </c>
      <c r="J20" s="34"/>
      <c r="K20" s="34"/>
      <c r="L20" s="80">
        <f t="shared" si="6"/>
        <v>837618</v>
      </c>
      <c r="M20" s="36"/>
      <c r="N20" s="36"/>
      <c r="O20" s="36"/>
      <c r="P20" s="77">
        <f t="shared" si="7"/>
        <v>837618</v>
      </c>
      <c r="Q20" s="72">
        <f>Q18-Q19</f>
        <v>39950339</v>
      </c>
    </row>
    <row r="21" spans="1:20" ht="24" x14ac:dyDescent="0.2">
      <c r="A21" s="146" t="s">
        <v>43</v>
      </c>
      <c r="B21" s="28" t="s">
        <v>54</v>
      </c>
      <c r="C21" s="54" t="s">
        <v>47</v>
      </c>
      <c r="D21" s="27">
        <v>1325444</v>
      </c>
      <c r="E21" s="27">
        <v>0</v>
      </c>
      <c r="F21" s="27">
        <v>1325444</v>
      </c>
      <c r="G21" s="27">
        <v>551681</v>
      </c>
      <c r="H21" s="34">
        <f t="shared" si="5"/>
        <v>773763</v>
      </c>
      <c r="I21" s="34">
        <v>773763</v>
      </c>
      <c r="J21" s="34"/>
      <c r="K21" s="34"/>
      <c r="L21" s="80">
        <f t="shared" si="6"/>
        <v>773763</v>
      </c>
      <c r="M21" s="36"/>
      <c r="N21" s="36"/>
      <c r="O21" s="36"/>
      <c r="P21" s="77">
        <f t="shared" si="7"/>
        <v>773763</v>
      </c>
      <c r="Q21" s="72">
        <f>Q20-P11</f>
        <v>18836092</v>
      </c>
    </row>
    <row r="22" spans="1:20" ht="24" x14ac:dyDescent="0.2">
      <c r="A22" s="146" t="s">
        <v>43</v>
      </c>
      <c r="B22" s="28" t="s">
        <v>56</v>
      </c>
      <c r="C22" s="54" t="s">
        <v>47</v>
      </c>
      <c r="D22" s="27">
        <v>1427183</v>
      </c>
      <c r="E22" s="27">
        <v>0</v>
      </c>
      <c r="F22" s="27">
        <v>1425683</v>
      </c>
      <c r="G22" s="27">
        <v>1398120</v>
      </c>
      <c r="H22" s="34">
        <f t="shared" si="5"/>
        <v>27563</v>
      </c>
      <c r="I22" s="34">
        <v>27563</v>
      </c>
      <c r="J22" s="34"/>
      <c r="K22" s="34"/>
      <c r="L22" s="80">
        <f t="shared" si="6"/>
        <v>27563</v>
      </c>
      <c r="M22" s="36"/>
      <c r="N22" s="36"/>
      <c r="O22" s="36"/>
      <c r="P22" s="77">
        <f t="shared" si="7"/>
        <v>27563</v>
      </c>
      <c r="Q22" s="37">
        <v>547762</v>
      </c>
    </row>
    <row r="23" spans="1:20" x14ac:dyDescent="0.2">
      <c r="A23" s="146"/>
      <c r="B23" s="28"/>
      <c r="C23" s="55"/>
      <c r="D23" s="27"/>
      <c r="E23" s="27"/>
      <c r="F23" s="27"/>
      <c r="G23" s="27"/>
      <c r="H23" s="34">
        <f t="shared" si="5"/>
        <v>0</v>
      </c>
      <c r="I23" s="34"/>
      <c r="J23" s="34"/>
      <c r="K23" s="34"/>
      <c r="L23" s="80">
        <f t="shared" si="6"/>
        <v>0</v>
      </c>
      <c r="M23" s="36"/>
      <c r="N23" s="36"/>
      <c r="O23" s="36"/>
      <c r="P23" s="77">
        <f t="shared" si="7"/>
        <v>0</v>
      </c>
      <c r="Q23" s="72">
        <f>Q22-Q21</f>
        <v>-18288330</v>
      </c>
    </row>
    <row r="24" spans="1:20" x14ac:dyDescent="0.2">
      <c r="A24" s="138"/>
      <c r="B24" s="35"/>
      <c r="C24" s="81"/>
      <c r="D24" s="34"/>
      <c r="E24" s="82"/>
      <c r="F24" s="34"/>
      <c r="G24" s="34">
        <v>0</v>
      </c>
      <c r="H24" s="34">
        <f t="shared" si="5"/>
        <v>0</v>
      </c>
      <c r="I24" s="34"/>
      <c r="J24" s="34"/>
      <c r="K24" s="34"/>
      <c r="L24" s="80">
        <f t="shared" si="6"/>
        <v>0</v>
      </c>
      <c r="M24" s="36"/>
      <c r="N24" s="36"/>
      <c r="O24" s="36"/>
      <c r="P24" s="77">
        <f t="shared" si="7"/>
        <v>0</v>
      </c>
    </row>
    <row r="25" spans="1:20" ht="24" x14ac:dyDescent="0.2">
      <c r="A25" s="145" t="s">
        <v>64</v>
      </c>
      <c r="B25" s="25" t="s">
        <v>65</v>
      </c>
      <c r="C25" s="75"/>
      <c r="D25" s="25">
        <f>SUM(D26:D27)</f>
        <v>9500</v>
      </c>
      <c r="E25" s="25">
        <f>SUM(E26:E27)</f>
        <v>0</v>
      </c>
      <c r="F25" s="25">
        <f>SUM(F26:F27)</f>
        <v>9500</v>
      </c>
      <c r="G25" s="83">
        <f t="shared" ref="G25:O25" si="8">SUM(G26:G27)</f>
        <v>0</v>
      </c>
      <c r="H25" s="25">
        <f t="shared" si="8"/>
        <v>9500</v>
      </c>
      <c r="I25" s="25">
        <f t="shared" si="8"/>
        <v>0</v>
      </c>
      <c r="J25" s="25">
        <f t="shared" si="8"/>
        <v>0</v>
      </c>
      <c r="K25" s="25">
        <f t="shared" si="8"/>
        <v>9500</v>
      </c>
      <c r="L25" s="25">
        <f t="shared" si="8"/>
        <v>9500</v>
      </c>
      <c r="M25" s="25">
        <f t="shared" si="8"/>
        <v>0</v>
      </c>
      <c r="N25" s="25">
        <f>SUM(N26:N27)</f>
        <v>0</v>
      </c>
      <c r="O25" s="25">
        <f t="shared" si="8"/>
        <v>0</v>
      </c>
      <c r="P25" s="25">
        <f>SUM(P26:P27)</f>
        <v>9500</v>
      </c>
    </row>
    <row r="26" spans="1:20" s="58" customFormat="1" ht="36" x14ac:dyDescent="0.2">
      <c r="A26" s="146" t="s">
        <v>66</v>
      </c>
      <c r="B26" s="28" t="s">
        <v>70</v>
      </c>
      <c r="C26" s="54" t="s">
        <v>40</v>
      </c>
      <c r="D26" s="27">
        <v>9500</v>
      </c>
      <c r="E26" s="27">
        <v>0</v>
      </c>
      <c r="F26" s="27">
        <v>9500</v>
      </c>
      <c r="G26" s="27">
        <v>0</v>
      </c>
      <c r="H26" s="34">
        <f t="shared" si="5"/>
        <v>9500</v>
      </c>
      <c r="I26" s="84"/>
      <c r="J26" s="84"/>
      <c r="K26" s="84">
        <v>9500</v>
      </c>
      <c r="L26" s="80">
        <f>SUM(I26:K26)</f>
        <v>9500</v>
      </c>
      <c r="M26" s="84"/>
      <c r="N26" s="84"/>
      <c r="O26" s="84"/>
      <c r="P26" s="77">
        <f t="shared" ref="P26:P27" si="9">SUM(L26:O26)</f>
        <v>9500</v>
      </c>
    </row>
    <row r="27" spans="1:20" x14ac:dyDescent="0.2">
      <c r="A27" s="147"/>
      <c r="B27" s="35"/>
      <c r="C27" s="81"/>
      <c r="D27" s="34"/>
      <c r="E27" s="34"/>
      <c r="F27" s="34"/>
      <c r="G27" s="82"/>
      <c r="H27" s="34"/>
      <c r="I27" s="34"/>
      <c r="J27" s="34"/>
      <c r="K27" s="34"/>
      <c r="L27" s="80">
        <f>SUM(I27:K27)</f>
        <v>0</v>
      </c>
      <c r="M27" s="85"/>
      <c r="N27" s="36"/>
      <c r="O27" s="85"/>
      <c r="P27" s="77">
        <f t="shared" si="9"/>
        <v>0</v>
      </c>
      <c r="Q27" s="86"/>
      <c r="R27" s="87"/>
      <c r="S27" s="87"/>
      <c r="T27" s="88"/>
    </row>
    <row r="28" spans="1:20" ht="24" x14ac:dyDescent="0.2">
      <c r="A28" s="145" t="s">
        <v>79</v>
      </c>
      <c r="B28" s="25" t="s">
        <v>80</v>
      </c>
      <c r="C28" s="75"/>
      <c r="D28" s="25">
        <f>SUM(D29:D31)</f>
        <v>47460</v>
      </c>
      <c r="E28" s="25">
        <f t="shared" ref="E28:O28" si="10">SUM(E29:E31)</f>
        <v>0</v>
      </c>
      <c r="F28" s="25">
        <f t="shared" si="10"/>
        <v>47460</v>
      </c>
      <c r="G28" s="83">
        <f t="shared" si="10"/>
        <v>0</v>
      </c>
      <c r="H28" s="25">
        <f t="shared" si="10"/>
        <v>47460</v>
      </c>
      <c r="I28" s="25">
        <f t="shared" si="10"/>
        <v>0</v>
      </c>
      <c r="J28" s="25">
        <f t="shared" si="10"/>
        <v>0</v>
      </c>
      <c r="K28" s="25">
        <f t="shared" si="10"/>
        <v>47460</v>
      </c>
      <c r="L28" s="25">
        <f t="shared" si="10"/>
        <v>47460</v>
      </c>
      <c r="M28" s="25">
        <f t="shared" si="10"/>
        <v>0</v>
      </c>
      <c r="N28" s="25">
        <f>SUM(N29:N31)</f>
        <v>0</v>
      </c>
      <c r="O28" s="25">
        <f t="shared" si="10"/>
        <v>0</v>
      </c>
      <c r="P28" s="25">
        <f>SUM(P29:P31)</f>
        <v>47460</v>
      </c>
      <c r="Q28" s="86"/>
      <c r="R28" s="87"/>
      <c r="S28" s="87"/>
      <c r="T28" s="88"/>
    </row>
    <row r="29" spans="1:20" ht="36" x14ac:dyDescent="0.2">
      <c r="A29" s="148" t="s">
        <v>81</v>
      </c>
      <c r="B29" s="90" t="s">
        <v>82</v>
      </c>
      <c r="C29" s="91" t="s">
        <v>40</v>
      </c>
      <c r="D29" s="89">
        <v>9240</v>
      </c>
      <c r="E29" s="89">
        <v>0</v>
      </c>
      <c r="F29" s="89">
        <v>9240</v>
      </c>
      <c r="G29" s="27">
        <v>0</v>
      </c>
      <c r="H29" s="34">
        <f t="shared" ref="H29:H31" si="11">F29-G29</f>
        <v>9240</v>
      </c>
      <c r="I29" s="34"/>
      <c r="J29" s="34"/>
      <c r="K29" s="34">
        <v>9240</v>
      </c>
      <c r="L29" s="80">
        <f>SUM(I29:K29)</f>
        <v>9240</v>
      </c>
      <c r="M29" s="85"/>
      <c r="N29" s="36"/>
      <c r="O29" s="85"/>
      <c r="P29" s="77">
        <f t="shared" ref="P29:P31" si="12">SUM(L29:O29)</f>
        <v>9240</v>
      </c>
      <c r="Q29" s="86"/>
      <c r="R29" s="87"/>
      <c r="S29" s="87"/>
      <c r="T29" s="88"/>
    </row>
    <row r="30" spans="1:20" ht="36" x14ac:dyDescent="0.2">
      <c r="A30" s="148" t="s">
        <v>81</v>
      </c>
      <c r="B30" s="90" t="s">
        <v>83</v>
      </c>
      <c r="C30" s="91" t="s">
        <v>40</v>
      </c>
      <c r="D30" s="89">
        <v>9420</v>
      </c>
      <c r="E30" s="89">
        <v>0</v>
      </c>
      <c r="F30" s="89">
        <v>9420</v>
      </c>
      <c r="G30" s="27">
        <v>0</v>
      </c>
      <c r="H30" s="34">
        <f t="shared" si="11"/>
        <v>9420</v>
      </c>
      <c r="I30" s="34"/>
      <c r="J30" s="34"/>
      <c r="K30" s="34">
        <v>9420</v>
      </c>
      <c r="L30" s="80">
        <f>SUM(I30:K30)</f>
        <v>9420</v>
      </c>
      <c r="M30" s="85"/>
      <c r="N30" s="36"/>
      <c r="O30" s="85"/>
      <c r="P30" s="77">
        <f t="shared" si="12"/>
        <v>9420</v>
      </c>
      <c r="Q30" s="86"/>
      <c r="R30" s="87"/>
      <c r="S30" s="87"/>
      <c r="T30" s="88"/>
    </row>
    <row r="31" spans="1:20" ht="36" x14ac:dyDescent="0.2">
      <c r="A31" s="148" t="s">
        <v>81</v>
      </c>
      <c r="B31" s="90" t="s">
        <v>84</v>
      </c>
      <c r="C31" s="91" t="s">
        <v>40</v>
      </c>
      <c r="D31" s="89">
        <v>28800</v>
      </c>
      <c r="E31" s="89">
        <v>0</v>
      </c>
      <c r="F31" s="89">
        <v>28800</v>
      </c>
      <c r="G31" s="27">
        <v>0</v>
      </c>
      <c r="H31" s="34">
        <f t="shared" si="11"/>
        <v>28800</v>
      </c>
      <c r="I31" s="34"/>
      <c r="J31" s="34"/>
      <c r="K31" s="34">
        <v>28800</v>
      </c>
      <c r="L31" s="80">
        <f>SUM(I31:K31)</f>
        <v>28800</v>
      </c>
      <c r="M31" s="85"/>
      <c r="N31" s="36"/>
      <c r="O31" s="85"/>
      <c r="P31" s="77">
        <f t="shared" si="12"/>
        <v>28800</v>
      </c>
      <c r="Q31" s="86"/>
      <c r="R31" s="87"/>
      <c r="S31" s="87"/>
      <c r="T31" s="88"/>
    </row>
    <row r="32" spans="1:20" ht="36" x14ac:dyDescent="0.2">
      <c r="A32" s="145" t="s">
        <v>85</v>
      </c>
      <c r="B32" s="25" t="s">
        <v>86</v>
      </c>
      <c r="C32" s="75"/>
      <c r="D32" s="25">
        <f>SUM(D33:D57)</f>
        <v>4344375</v>
      </c>
      <c r="E32" s="25">
        <f>SUM(E33:E57)</f>
        <v>34550</v>
      </c>
      <c r="F32" s="25">
        <f>SUM(F33:F57)</f>
        <v>3265830</v>
      </c>
      <c r="G32" s="83">
        <f>SUM(G33:G57)</f>
        <v>1782832</v>
      </c>
      <c r="H32" s="25">
        <f>SUM(H33:H57)</f>
        <v>1482998</v>
      </c>
      <c r="I32" s="25">
        <f>SUM(I33:I89)</f>
        <v>2505250</v>
      </c>
      <c r="J32" s="25">
        <f>SUM(J33:J89)</f>
        <v>1558723</v>
      </c>
      <c r="K32" s="25">
        <f>SUM(K33:K89)</f>
        <v>155158</v>
      </c>
      <c r="L32" s="25">
        <f>SUM(L33:L90)</f>
        <v>4219131</v>
      </c>
      <c r="M32" s="25">
        <f>SUM(M33:M90)</f>
        <v>0</v>
      </c>
      <c r="N32" s="25">
        <f>SUM(N33:N90)</f>
        <v>2167890</v>
      </c>
      <c r="O32" s="25">
        <f>SUM(O33:O90)</f>
        <v>200000</v>
      </c>
      <c r="P32" s="25">
        <f>SUM(P33:P90)</f>
        <v>6587021</v>
      </c>
      <c r="Q32" s="92">
        <v>14879188</v>
      </c>
      <c r="R32" s="93">
        <v>1190599</v>
      </c>
      <c r="S32" s="93">
        <f>Q32-R32</f>
        <v>13688589</v>
      </c>
      <c r="T32" s="88"/>
    </row>
    <row r="33" spans="1:20" s="97" customFormat="1" ht="48" x14ac:dyDescent="0.2">
      <c r="A33" s="131">
        <v>6603</v>
      </c>
      <c r="B33" s="35" t="s">
        <v>170</v>
      </c>
      <c r="C33" s="81" t="s">
        <v>40</v>
      </c>
      <c r="D33" s="34">
        <v>3400</v>
      </c>
      <c r="E33" s="34">
        <v>0</v>
      </c>
      <c r="F33" s="34">
        <v>3400</v>
      </c>
      <c r="G33" s="34">
        <v>0</v>
      </c>
      <c r="H33" s="34">
        <f t="shared" ref="H33:H61" si="13">F33-G33</f>
        <v>3400</v>
      </c>
      <c r="I33" s="34"/>
      <c r="J33" s="34">
        <v>3400</v>
      </c>
      <c r="K33" s="34"/>
      <c r="L33" s="80">
        <f t="shared" ref="L33:L48" si="14">SUM(J33:K33)</f>
        <v>3400</v>
      </c>
      <c r="M33" s="78"/>
      <c r="N33" s="34"/>
      <c r="O33" s="36"/>
      <c r="P33" s="95">
        <f t="shared" ref="P33:P61" si="15">SUM(L33:O33)</f>
        <v>3400</v>
      </c>
      <c r="R33" s="98"/>
      <c r="S33" s="99"/>
      <c r="T33" s="99"/>
    </row>
    <row r="34" spans="1:20" ht="24" x14ac:dyDescent="0.2">
      <c r="A34" s="130">
        <v>6606</v>
      </c>
      <c r="B34" s="28" t="s">
        <v>99</v>
      </c>
      <c r="C34" s="54" t="s">
        <v>47</v>
      </c>
      <c r="D34" s="27">
        <v>70280</v>
      </c>
      <c r="E34" s="27">
        <v>4538</v>
      </c>
      <c r="F34" s="27">
        <v>65742</v>
      </c>
      <c r="G34" s="27">
        <v>16444</v>
      </c>
      <c r="H34" s="34">
        <f t="shared" si="13"/>
        <v>49298</v>
      </c>
      <c r="I34" s="34"/>
      <c r="J34" s="34">
        <v>49298</v>
      </c>
      <c r="K34" s="34"/>
      <c r="L34" s="80">
        <f t="shared" si="14"/>
        <v>49298</v>
      </c>
      <c r="M34" s="36"/>
      <c r="N34" s="78"/>
      <c r="O34" s="36"/>
      <c r="P34" s="95">
        <f t="shared" si="15"/>
        <v>49298</v>
      </c>
      <c r="R34" s="88"/>
      <c r="S34" s="100"/>
      <c r="T34" s="100"/>
    </row>
    <row r="35" spans="1:20" ht="24" x14ac:dyDescent="0.2">
      <c r="A35" s="130">
        <v>6606</v>
      </c>
      <c r="B35" s="28" t="s">
        <v>104</v>
      </c>
      <c r="C35" s="54" t="s">
        <v>47</v>
      </c>
      <c r="D35" s="27">
        <v>224000</v>
      </c>
      <c r="E35" s="27">
        <v>0</v>
      </c>
      <c r="F35" s="27">
        <v>110000</v>
      </c>
      <c r="G35" s="27">
        <v>9800</v>
      </c>
      <c r="H35" s="34">
        <f t="shared" si="13"/>
        <v>100200</v>
      </c>
      <c r="I35" s="34"/>
      <c r="J35" s="34">
        <v>100200</v>
      </c>
      <c r="K35" s="34"/>
      <c r="L35" s="80">
        <f t="shared" si="14"/>
        <v>100200</v>
      </c>
      <c r="M35" s="36"/>
      <c r="N35" s="34">
        <v>114950</v>
      </c>
      <c r="O35" s="36"/>
      <c r="P35" s="95">
        <f t="shared" si="15"/>
        <v>215150</v>
      </c>
      <c r="R35" s="88"/>
      <c r="S35" s="100"/>
      <c r="T35" s="88"/>
    </row>
    <row r="36" spans="1:20" ht="36" x14ac:dyDescent="0.2">
      <c r="A36" s="130">
        <v>6606</v>
      </c>
      <c r="B36" s="28" t="s">
        <v>109</v>
      </c>
      <c r="C36" s="54" t="s">
        <v>40</v>
      </c>
      <c r="D36" s="27">
        <v>178925</v>
      </c>
      <c r="E36" s="27">
        <v>0</v>
      </c>
      <c r="F36" s="27">
        <v>90000</v>
      </c>
      <c r="G36" s="27">
        <v>0</v>
      </c>
      <c r="H36" s="34">
        <f t="shared" si="13"/>
        <v>90000</v>
      </c>
      <c r="I36" s="34"/>
      <c r="J36" s="34">
        <v>90000</v>
      </c>
      <c r="K36" s="34"/>
      <c r="L36" s="80">
        <f t="shared" si="14"/>
        <v>90000</v>
      </c>
      <c r="M36" s="36"/>
      <c r="N36" s="34">
        <v>47500</v>
      </c>
      <c r="O36" s="36"/>
      <c r="P36" s="95">
        <f t="shared" si="15"/>
        <v>137500</v>
      </c>
      <c r="Q36" s="101"/>
      <c r="R36" s="88"/>
      <c r="S36" s="88"/>
      <c r="T36" s="100"/>
    </row>
    <row r="37" spans="1:20" ht="24" x14ac:dyDescent="0.2">
      <c r="A37" s="130">
        <v>6606</v>
      </c>
      <c r="B37" s="28" t="s">
        <v>113</v>
      </c>
      <c r="C37" s="54" t="s">
        <v>40</v>
      </c>
      <c r="D37" s="27">
        <v>42800</v>
      </c>
      <c r="E37" s="27">
        <v>0</v>
      </c>
      <c r="F37" s="27">
        <v>42800</v>
      </c>
      <c r="G37" s="27">
        <v>0</v>
      </c>
      <c r="H37" s="34">
        <f t="shared" si="13"/>
        <v>42800</v>
      </c>
      <c r="I37" s="34"/>
      <c r="J37" s="34">
        <v>42800</v>
      </c>
      <c r="K37" s="34"/>
      <c r="L37" s="80">
        <f t="shared" si="14"/>
        <v>42800</v>
      </c>
      <c r="M37" s="36"/>
      <c r="N37" s="34"/>
      <c r="O37" s="36"/>
      <c r="P37" s="95">
        <f t="shared" si="15"/>
        <v>42800</v>
      </c>
      <c r="R37" s="88"/>
      <c r="S37" s="88"/>
      <c r="T37" s="88"/>
    </row>
    <row r="38" spans="1:20" ht="24" x14ac:dyDescent="0.2">
      <c r="A38" s="130">
        <v>6606</v>
      </c>
      <c r="B38" s="28" t="s">
        <v>120</v>
      </c>
      <c r="C38" s="54" t="s">
        <v>47</v>
      </c>
      <c r="D38" s="27">
        <v>118900</v>
      </c>
      <c r="E38" s="27">
        <v>4992</v>
      </c>
      <c r="F38" s="27">
        <v>52008</v>
      </c>
      <c r="G38" s="27">
        <v>0</v>
      </c>
      <c r="H38" s="34">
        <f t="shared" si="13"/>
        <v>52008</v>
      </c>
      <c r="I38" s="34"/>
      <c r="J38" s="34">
        <v>52008</v>
      </c>
      <c r="K38" s="34"/>
      <c r="L38" s="80">
        <f t="shared" si="14"/>
        <v>52008</v>
      </c>
      <c r="M38" s="36"/>
      <c r="N38" s="34">
        <v>23150</v>
      </c>
      <c r="O38" s="85"/>
      <c r="P38" s="95">
        <f t="shared" si="15"/>
        <v>75158</v>
      </c>
      <c r="R38" s="88"/>
      <c r="S38" s="88"/>
      <c r="T38" s="88"/>
    </row>
    <row r="39" spans="1:20" ht="24" x14ac:dyDescent="0.2">
      <c r="A39" s="131">
        <v>6606</v>
      </c>
      <c r="B39" s="35" t="s">
        <v>124</v>
      </c>
      <c r="C39" s="81" t="s">
        <v>47</v>
      </c>
      <c r="D39" s="76">
        <v>144200</v>
      </c>
      <c r="E39" s="34">
        <v>7180</v>
      </c>
      <c r="F39" s="34">
        <v>23340</v>
      </c>
      <c r="G39" s="34">
        <v>23297</v>
      </c>
      <c r="H39" s="34">
        <f t="shared" si="13"/>
        <v>43</v>
      </c>
      <c r="I39" s="34"/>
      <c r="J39" s="34">
        <v>43</v>
      </c>
      <c r="K39" s="34"/>
      <c r="L39" s="80">
        <f t="shared" si="14"/>
        <v>43</v>
      </c>
      <c r="M39" s="36"/>
      <c r="N39" s="34"/>
      <c r="O39" s="36"/>
      <c r="P39" s="95">
        <f t="shared" si="15"/>
        <v>43</v>
      </c>
      <c r="R39" s="88"/>
      <c r="S39" s="88"/>
      <c r="T39" s="88"/>
    </row>
    <row r="40" spans="1:20" ht="60" x14ac:dyDescent="0.2">
      <c r="A40" s="130">
        <v>6606</v>
      </c>
      <c r="B40" s="28" t="s">
        <v>126</v>
      </c>
      <c r="C40" s="54" t="s">
        <v>47</v>
      </c>
      <c r="D40" s="27">
        <v>1354300</v>
      </c>
      <c r="E40" s="27">
        <v>0</v>
      </c>
      <c r="F40" s="27">
        <v>1354260</v>
      </c>
      <c r="G40" s="27">
        <v>1337700</v>
      </c>
      <c r="H40" s="34">
        <f t="shared" si="13"/>
        <v>16560</v>
      </c>
      <c r="I40" s="34"/>
      <c r="J40" s="34">
        <v>16560</v>
      </c>
      <c r="K40" s="34"/>
      <c r="L40" s="80">
        <f t="shared" si="14"/>
        <v>16560</v>
      </c>
      <c r="M40" s="36"/>
      <c r="N40" s="34"/>
      <c r="O40" s="36"/>
      <c r="P40" s="95">
        <f t="shared" si="15"/>
        <v>16560</v>
      </c>
      <c r="Q40" s="37">
        <v>136000</v>
      </c>
      <c r="R40" s="88"/>
      <c r="S40" s="88"/>
      <c r="T40" s="88"/>
    </row>
    <row r="41" spans="1:20" ht="24" x14ac:dyDescent="0.2">
      <c r="A41" s="130">
        <v>6606</v>
      </c>
      <c r="B41" s="28" t="s">
        <v>129</v>
      </c>
      <c r="C41" s="54" t="s">
        <v>40</v>
      </c>
      <c r="D41" s="27">
        <v>72550</v>
      </c>
      <c r="E41" s="27">
        <v>0</v>
      </c>
      <c r="F41" s="27">
        <v>62400</v>
      </c>
      <c r="G41" s="27">
        <v>0</v>
      </c>
      <c r="H41" s="34">
        <f t="shared" si="13"/>
        <v>62400</v>
      </c>
      <c r="I41" s="34"/>
      <c r="J41" s="34">
        <v>62400</v>
      </c>
      <c r="K41" s="34"/>
      <c r="L41" s="80">
        <f t="shared" si="14"/>
        <v>62400</v>
      </c>
      <c r="M41" s="36"/>
      <c r="N41" s="34">
        <v>8250</v>
      </c>
      <c r="O41" s="36"/>
      <c r="P41" s="95">
        <f t="shared" si="15"/>
        <v>70650</v>
      </c>
      <c r="R41" s="88"/>
      <c r="S41" s="88"/>
      <c r="T41" s="88"/>
    </row>
    <row r="42" spans="1:20" ht="24" x14ac:dyDescent="0.2">
      <c r="A42" s="130">
        <v>6606</v>
      </c>
      <c r="B42" s="28" t="s">
        <v>131</v>
      </c>
      <c r="C42" s="54" t="s">
        <v>40</v>
      </c>
      <c r="D42" s="27">
        <v>45000</v>
      </c>
      <c r="E42" s="27">
        <v>0</v>
      </c>
      <c r="F42" s="27">
        <v>45000</v>
      </c>
      <c r="G42" s="27">
        <v>0</v>
      </c>
      <c r="H42" s="34">
        <f t="shared" si="13"/>
        <v>45000</v>
      </c>
      <c r="I42" s="34"/>
      <c r="J42" s="34">
        <v>45000</v>
      </c>
      <c r="K42" s="34"/>
      <c r="L42" s="80">
        <f t="shared" si="14"/>
        <v>45000</v>
      </c>
      <c r="M42" s="36"/>
      <c r="N42" s="34"/>
      <c r="O42" s="36"/>
      <c r="P42" s="95">
        <f t="shared" si="15"/>
        <v>45000</v>
      </c>
    </row>
    <row r="43" spans="1:20" ht="24" x14ac:dyDescent="0.2">
      <c r="A43" s="130">
        <v>6606</v>
      </c>
      <c r="B43" s="28" t="s">
        <v>133</v>
      </c>
      <c r="C43" s="54" t="s">
        <v>40</v>
      </c>
      <c r="D43" s="27">
        <v>246200</v>
      </c>
      <c r="E43" s="27">
        <v>0</v>
      </c>
      <c r="F43" s="27">
        <v>135000</v>
      </c>
      <c r="G43" s="27">
        <v>0</v>
      </c>
      <c r="H43" s="34">
        <f t="shared" si="13"/>
        <v>135000</v>
      </c>
      <c r="I43" s="34"/>
      <c r="J43" s="34">
        <v>135000</v>
      </c>
      <c r="K43" s="34"/>
      <c r="L43" s="80">
        <f t="shared" si="14"/>
        <v>135000</v>
      </c>
      <c r="M43" s="36"/>
      <c r="N43" s="34">
        <v>105800</v>
      </c>
      <c r="O43" s="36"/>
      <c r="P43" s="95">
        <f t="shared" si="15"/>
        <v>240800</v>
      </c>
    </row>
    <row r="44" spans="1:20" ht="24" x14ac:dyDescent="0.2">
      <c r="A44" s="130">
        <v>6606</v>
      </c>
      <c r="B44" s="28" t="s">
        <v>136</v>
      </c>
      <c r="C44" s="54" t="s">
        <v>40</v>
      </c>
      <c r="D44" s="27">
        <v>68800</v>
      </c>
      <c r="E44" s="27">
        <v>0</v>
      </c>
      <c r="F44" s="27">
        <v>68800</v>
      </c>
      <c r="G44" s="27">
        <v>5850</v>
      </c>
      <c r="H44" s="34">
        <f t="shared" si="13"/>
        <v>62950</v>
      </c>
      <c r="I44" s="34"/>
      <c r="J44" s="34">
        <v>62950</v>
      </c>
      <c r="K44" s="34"/>
      <c r="L44" s="80">
        <f t="shared" si="14"/>
        <v>62950</v>
      </c>
      <c r="M44" s="36"/>
      <c r="N44" s="34"/>
      <c r="O44" s="78"/>
      <c r="P44" s="95">
        <f t="shared" si="15"/>
        <v>62950</v>
      </c>
    </row>
    <row r="45" spans="1:20" ht="24" x14ac:dyDescent="0.2">
      <c r="A45" s="130">
        <v>6606</v>
      </c>
      <c r="B45" s="28" t="s">
        <v>138</v>
      </c>
      <c r="C45" s="54" t="s">
        <v>40</v>
      </c>
      <c r="D45" s="27">
        <v>136100</v>
      </c>
      <c r="E45" s="27">
        <v>0</v>
      </c>
      <c r="F45" s="27">
        <v>87720</v>
      </c>
      <c r="G45" s="27">
        <v>0</v>
      </c>
      <c r="H45" s="34">
        <f t="shared" si="13"/>
        <v>87720</v>
      </c>
      <c r="I45" s="34"/>
      <c r="J45" s="34">
        <v>87720</v>
      </c>
      <c r="K45" s="34"/>
      <c r="L45" s="80">
        <f t="shared" si="14"/>
        <v>87720</v>
      </c>
      <c r="M45" s="36"/>
      <c r="N45" s="34">
        <v>48280</v>
      </c>
      <c r="O45" s="102"/>
      <c r="P45" s="95">
        <f t="shared" si="15"/>
        <v>136000</v>
      </c>
    </row>
    <row r="46" spans="1:20" ht="24" x14ac:dyDescent="0.2">
      <c r="A46" s="130">
        <v>6606</v>
      </c>
      <c r="B46" s="28" t="s">
        <v>140</v>
      </c>
      <c r="C46" s="54" t="s">
        <v>40</v>
      </c>
      <c r="D46" s="27">
        <v>41700</v>
      </c>
      <c r="E46" s="27">
        <v>0</v>
      </c>
      <c r="F46" s="27">
        <v>25000</v>
      </c>
      <c r="G46" s="27">
        <v>0</v>
      </c>
      <c r="H46" s="76">
        <f t="shared" si="13"/>
        <v>25000</v>
      </c>
      <c r="I46" s="76"/>
      <c r="J46" s="76">
        <v>25000</v>
      </c>
      <c r="K46" s="76"/>
      <c r="L46" s="77">
        <f t="shared" si="14"/>
        <v>25000</v>
      </c>
      <c r="M46" s="78"/>
      <c r="N46" s="34">
        <v>16700</v>
      </c>
      <c r="O46" s="78"/>
      <c r="P46" s="95">
        <f t="shared" si="15"/>
        <v>41700</v>
      </c>
    </row>
    <row r="47" spans="1:20" ht="24" x14ac:dyDescent="0.2">
      <c r="A47" s="131">
        <v>6606</v>
      </c>
      <c r="B47" s="35" t="s">
        <v>112</v>
      </c>
      <c r="C47" s="81" t="s">
        <v>40</v>
      </c>
      <c r="D47" s="34">
        <v>4600</v>
      </c>
      <c r="E47" s="34">
        <v>0</v>
      </c>
      <c r="F47" s="34">
        <v>4600</v>
      </c>
      <c r="G47" s="34">
        <v>0</v>
      </c>
      <c r="H47" s="34">
        <f t="shared" si="13"/>
        <v>4600</v>
      </c>
      <c r="I47" s="34"/>
      <c r="J47" s="34">
        <v>4600</v>
      </c>
      <c r="K47" s="34"/>
      <c r="L47" s="80">
        <f t="shared" si="14"/>
        <v>4600</v>
      </c>
      <c r="M47" s="36"/>
      <c r="N47" s="34">
        <v>83900</v>
      </c>
      <c r="O47" s="36"/>
      <c r="P47" s="95">
        <f t="shared" si="15"/>
        <v>88500</v>
      </c>
      <c r="Q47" s="78"/>
    </row>
    <row r="48" spans="1:20" ht="24" x14ac:dyDescent="0.2">
      <c r="A48" s="131">
        <v>6606</v>
      </c>
      <c r="B48" s="35" t="s">
        <v>622</v>
      </c>
      <c r="C48" s="81" t="s">
        <v>40</v>
      </c>
      <c r="D48" s="34">
        <v>5200</v>
      </c>
      <c r="E48" s="34">
        <v>0</v>
      </c>
      <c r="F48" s="34">
        <v>5200</v>
      </c>
      <c r="G48" s="34">
        <v>0</v>
      </c>
      <c r="H48" s="34">
        <f t="shared" si="13"/>
        <v>5200</v>
      </c>
      <c r="I48" s="34"/>
      <c r="J48" s="34">
        <v>18200</v>
      </c>
      <c r="K48" s="34"/>
      <c r="L48" s="80">
        <f t="shared" si="14"/>
        <v>18200</v>
      </c>
      <c r="M48" s="78"/>
      <c r="N48" s="34">
        <v>83800</v>
      </c>
      <c r="O48" s="36"/>
      <c r="P48" s="95">
        <f t="shared" si="15"/>
        <v>102000</v>
      </c>
      <c r="Q48" s="72">
        <f>+P48-118000</f>
        <v>-16000</v>
      </c>
    </row>
    <row r="49" spans="1:21" ht="24" x14ac:dyDescent="0.2">
      <c r="A49" s="131">
        <v>6606</v>
      </c>
      <c r="B49" s="35" t="s">
        <v>182</v>
      </c>
      <c r="C49" s="123" t="s">
        <v>47</v>
      </c>
      <c r="D49" s="94">
        <v>102550</v>
      </c>
      <c r="E49" s="34">
        <v>4600</v>
      </c>
      <c r="F49" s="34">
        <v>67600</v>
      </c>
      <c r="G49" s="34">
        <v>67588</v>
      </c>
      <c r="H49" s="34">
        <f t="shared" si="13"/>
        <v>12</v>
      </c>
      <c r="I49" s="34"/>
      <c r="J49" s="34">
        <v>12</v>
      </c>
      <c r="K49" s="34"/>
      <c r="L49" s="80">
        <f t="shared" ref="L49:L78" si="16">SUM(I49:K49)</f>
        <v>12</v>
      </c>
      <c r="M49" s="78"/>
      <c r="N49" s="34">
        <v>13910</v>
      </c>
      <c r="O49" s="36"/>
      <c r="P49" s="95">
        <f t="shared" si="15"/>
        <v>13922</v>
      </c>
      <c r="Q49" s="58"/>
      <c r="R49" s="58"/>
    </row>
    <row r="50" spans="1:21" ht="24" x14ac:dyDescent="0.2">
      <c r="A50" s="130">
        <v>6606</v>
      </c>
      <c r="B50" s="28" t="s">
        <v>185</v>
      </c>
      <c r="C50" s="54" t="s">
        <v>47</v>
      </c>
      <c r="D50" s="27">
        <v>397000</v>
      </c>
      <c r="E50" s="27">
        <v>9720</v>
      </c>
      <c r="F50" s="27">
        <v>387280</v>
      </c>
      <c r="G50" s="27">
        <v>248563</v>
      </c>
      <c r="H50" s="34">
        <f t="shared" si="13"/>
        <v>138717</v>
      </c>
      <c r="I50" s="34"/>
      <c r="J50" s="34">
        <v>2717</v>
      </c>
      <c r="K50" s="34">
        <v>125883</v>
      </c>
      <c r="L50" s="80">
        <f t="shared" si="16"/>
        <v>128600</v>
      </c>
      <c r="M50" s="78"/>
      <c r="N50" s="34"/>
      <c r="O50" s="36"/>
      <c r="P50" s="95">
        <f t="shared" si="15"/>
        <v>128600</v>
      </c>
      <c r="Q50" s="78"/>
      <c r="R50" s="58"/>
    </row>
    <row r="51" spans="1:21" ht="24" x14ac:dyDescent="0.2">
      <c r="A51" s="130">
        <v>6606</v>
      </c>
      <c r="B51" s="28" t="s">
        <v>188</v>
      </c>
      <c r="C51" s="54" t="s">
        <v>47</v>
      </c>
      <c r="D51" s="27">
        <v>92900</v>
      </c>
      <c r="E51" s="27">
        <v>3520</v>
      </c>
      <c r="F51" s="27">
        <v>74480</v>
      </c>
      <c r="G51" s="27">
        <v>73590</v>
      </c>
      <c r="H51" s="34">
        <f t="shared" si="13"/>
        <v>890</v>
      </c>
      <c r="I51" s="34"/>
      <c r="J51" s="34">
        <v>890</v>
      </c>
      <c r="K51" s="34"/>
      <c r="L51" s="80">
        <f t="shared" si="16"/>
        <v>890</v>
      </c>
      <c r="M51" s="78"/>
      <c r="N51" s="34">
        <v>36520</v>
      </c>
      <c r="O51" s="36"/>
      <c r="P51" s="95">
        <f t="shared" si="15"/>
        <v>37410</v>
      </c>
    </row>
    <row r="52" spans="1:21" ht="24" x14ac:dyDescent="0.2">
      <c r="A52" s="130">
        <v>6606</v>
      </c>
      <c r="B52" s="28" t="s">
        <v>198</v>
      </c>
      <c r="C52" s="54" t="s">
        <v>40</v>
      </c>
      <c r="D52" s="27">
        <v>110000</v>
      </c>
      <c r="E52" s="27">
        <v>0</v>
      </c>
      <c r="F52" s="27">
        <v>110000</v>
      </c>
      <c r="G52" s="27">
        <v>0</v>
      </c>
      <c r="H52" s="34">
        <f t="shared" si="13"/>
        <v>110000</v>
      </c>
      <c r="I52" s="34"/>
      <c r="J52" s="34">
        <v>110000</v>
      </c>
      <c r="K52" s="34"/>
      <c r="L52" s="80">
        <f t="shared" si="16"/>
        <v>110000</v>
      </c>
      <c r="M52" s="78"/>
      <c r="N52" s="34"/>
      <c r="O52" s="36"/>
      <c r="P52" s="95">
        <f t="shared" si="15"/>
        <v>110000</v>
      </c>
    </row>
    <row r="53" spans="1:21" ht="24" x14ac:dyDescent="0.2">
      <c r="A53" s="130">
        <v>6606</v>
      </c>
      <c r="B53" s="28" t="s">
        <v>200</v>
      </c>
      <c r="C53" s="54" t="s">
        <v>40</v>
      </c>
      <c r="D53" s="27">
        <v>188770</v>
      </c>
      <c r="E53" s="27">
        <v>0</v>
      </c>
      <c r="F53" s="27">
        <v>88000</v>
      </c>
      <c r="G53" s="27">
        <v>0</v>
      </c>
      <c r="H53" s="34">
        <f t="shared" si="13"/>
        <v>88000</v>
      </c>
      <c r="I53" s="34"/>
      <c r="J53" s="34">
        <v>88000</v>
      </c>
      <c r="K53" s="34"/>
      <c r="L53" s="80">
        <f t="shared" si="16"/>
        <v>88000</v>
      </c>
      <c r="M53" s="78"/>
      <c r="N53" s="34">
        <v>66500</v>
      </c>
      <c r="O53" s="36"/>
      <c r="P53" s="95">
        <f t="shared" si="15"/>
        <v>154500</v>
      </c>
    </row>
    <row r="54" spans="1:21" ht="24" x14ac:dyDescent="0.2">
      <c r="A54" s="130">
        <v>6606</v>
      </c>
      <c r="B54" s="28" t="s">
        <v>202</v>
      </c>
      <c r="C54" s="54" t="s">
        <v>40</v>
      </c>
      <c r="D54" s="27">
        <v>262550</v>
      </c>
      <c r="E54" s="27">
        <v>0</v>
      </c>
      <c r="F54" s="27">
        <v>108000</v>
      </c>
      <c r="G54" s="27">
        <v>0</v>
      </c>
      <c r="H54" s="34">
        <f t="shared" si="13"/>
        <v>108000</v>
      </c>
      <c r="I54" s="34"/>
      <c r="J54" s="34">
        <v>108000</v>
      </c>
      <c r="K54" s="34"/>
      <c r="L54" s="80">
        <f t="shared" si="16"/>
        <v>108000</v>
      </c>
      <c r="M54" s="78"/>
      <c r="N54" s="34">
        <v>150000</v>
      </c>
      <c r="O54" s="36"/>
      <c r="P54" s="95">
        <f t="shared" si="15"/>
        <v>258000</v>
      </c>
    </row>
    <row r="55" spans="1:21" ht="24" x14ac:dyDescent="0.2">
      <c r="A55" s="130">
        <v>6606</v>
      </c>
      <c r="B55" s="28" t="s">
        <v>204</v>
      </c>
      <c r="C55" s="54" t="s">
        <v>40</v>
      </c>
      <c r="D55" s="27">
        <v>143600</v>
      </c>
      <c r="E55" s="27">
        <v>0</v>
      </c>
      <c r="F55" s="27">
        <v>71000</v>
      </c>
      <c r="G55" s="27">
        <v>0</v>
      </c>
      <c r="H55" s="34">
        <f t="shared" si="13"/>
        <v>71000</v>
      </c>
      <c r="I55" s="34"/>
      <c r="J55" s="34">
        <v>71000</v>
      </c>
      <c r="K55" s="34"/>
      <c r="L55" s="80">
        <f t="shared" si="16"/>
        <v>71000</v>
      </c>
      <c r="M55" s="78"/>
      <c r="N55" s="34">
        <v>73700</v>
      </c>
      <c r="O55" s="36"/>
      <c r="P55" s="95">
        <f t="shared" si="15"/>
        <v>144700</v>
      </c>
    </row>
    <row r="56" spans="1:21" ht="24" x14ac:dyDescent="0.2">
      <c r="A56" s="130">
        <v>6606</v>
      </c>
      <c r="B56" s="28" t="s">
        <v>206</v>
      </c>
      <c r="C56" s="54" t="s">
        <v>40</v>
      </c>
      <c r="D56" s="27">
        <v>139200</v>
      </c>
      <c r="E56" s="27">
        <v>0</v>
      </c>
      <c r="F56" s="27">
        <v>139200</v>
      </c>
      <c r="G56" s="27">
        <v>0</v>
      </c>
      <c r="H56" s="34">
        <f t="shared" si="13"/>
        <v>139200</v>
      </c>
      <c r="I56" s="34"/>
      <c r="J56" s="34">
        <v>139200</v>
      </c>
      <c r="K56" s="34"/>
      <c r="L56" s="80">
        <f t="shared" si="16"/>
        <v>139200</v>
      </c>
      <c r="M56" s="78"/>
      <c r="N56" s="34"/>
      <c r="O56" s="36"/>
      <c r="P56" s="95">
        <f t="shared" si="15"/>
        <v>139200</v>
      </c>
    </row>
    <row r="57" spans="1:21" ht="24" x14ac:dyDescent="0.2">
      <c r="A57" s="130">
        <v>6606</v>
      </c>
      <c r="B57" s="28" t="s">
        <v>208</v>
      </c>
      <c r="C57" s="54" t="s">
        <v>40</v>
      </c>
      <c r="D57" s="27">
        <v>150850</v>
      </c>
      <c r="E57" s="27">
        <v>0</v>
      </c>
      <c r="F57" s="27">
        <v>45000</v>
      </c>
      <c r="G57" s="27">
        <v>0</v>
      </c>
      <c r="H57" s="34">
        <f t="shared" si="13"/>
        <v>45000</v>
      </c>
      <c r="I57" s="34"/>
      <c r="J57" s="34">
        <v>45000</v>
      </c>
      <c r="K57" s="34"/>
      <c r="L57" s="80">
        <f t="shared" si="16"/>
        <v>45000</v>
      </c>
      <c r="M57" s="78"/>
      <c r="N57" s="34">
        <v>47500</v>
      </c>
      <c r="O57" s="36"/>
      <c r="P57" s="95">
        <f t="shared" si="15"/>
        <v>92500</v>
      </c>
    </row>
    <row r="58" spans="1:21" ht="24" x14ac:dyDescent="0.2">
      <c r="A58" s="130">
        <v>6606</v>
      </c>
      <c r="B58" s="28" t="s">
        <v>212</v>
      </c>
      <c r="C58" s="54" t="s">
        <v>40</v>
      </c>
      <c r="D58" s="27">
        <v>1602417</v>
      </c>
      <c r="E58" s="27">
        <v>0</v>
      </c>
      <c r="F58" s="27">
        <v>1602417</v>
      </c>
      <c r="G58" s="27">
        <v>1579495</v>
      </c>
      <c r="H58" s="34">
        <f t="shared" si="13"/>
        <v>22922</v>
      </c>
      <c r="I58" s="34">
        <v>22922</v>
      </c>
      <c r="J58" s="34"/>
      <c r="K58" s="34"/>
      <c r="L58" s="80">
        <f t="shared" si="16"/>
        <v>22922</v>
      </c>
      <c r="M58" s="78"/>
      <c r="N58" s="34"/>
      <c r="O58" s="36"/>
      <c r="P58" s="95">
        <f t="shared" si="15"/>
        <v>22922</v>
      </c>
      <c r="U58" s="37" t="s">
        <v>649</v>
      </c>
    </row>
    <row r="59" spans="1:21" ht="24" x14ac:dyDescent="0.2">
      <c r="A59" s="130">
        <v>6606</v>
      </c>
      <c r="B59" s="28" t="s">
        <v>214</v>
      </c>
      <c r="C59" s="54" t="s">
        <v>40</v>
      </c>
      <c r="D59" s="27">
        <v>1870416</v>
      </c>
      <c r="E59" s="27">
        <v>0</v>
      </c>
      <c r="F59" s="27">
        <v>1870416</v>
      </c>
      <c r="G59" s="27">
        <v>41062</v>
      </c>
      <c r="H59" s="34">
        <f t="shared" si="13"/>
        <v>1829354</v>
      </c>
      <c r="I59" s="34">
        <v>1829354</v>
      </c>
      <c r="J59" s="34"/>
      <c r="K59" s="34"/>
      <c r="L59" s="80">
        <f t="shared" si="16"/>
        <v>1829354</v>
      </c>
      <c r="M59" s="78"/>
      <c r="N59" s="34"/>
      <c r="O59" s="36"/>
      <c r="P59" s="95">
        <f t="shared" si="15"/>
        <v>1829354</v>
      </c>
      <c r="U59" s="37" t="s">
        <v>649</v>
      </c>
    </row>
    <row r="60" spans="1:21" ht="24" x14ac:dyDescent="0.2">
      <c r="A60" s="130">
        <v>6606</v>
      </c>
      <c r="B60" s="28" t="s">
        <v>216</v>
      </c>
      <c r="C60" s="54" t="s">
        <v>40</v>
      </c>
      <c r="D60" s="27">
        <v>138474</v>
      </c>
      <c r="E60" s="27">
        <v>0</v>
      </c>
      <c r="F60" s="27">
        <v>138474</v>
      </c>
      <c r="G60" s="27">
        <v>11273</v>
      </c>
      <c r="H60" s="34">
        <f t="shared" si="13"/>
        <v>127201</v>
      </c>
      <c r="I60" s="34">
        <v>127201</v>
      </c>
      <c r="J60" s="34"/>
      <c r="K60" s="34"/>
      <c r="L60" s="80">
        <f t="shared" si="16"/>
        <v>127201</v>
      </c>
      <c r="M60" s="78"/>
      <c r="N60" s="34"/>
      <c r="O60" s="36"/>
      <c r="P60" s="95">
        <f t="shared" si="15"/>
        <v>127201</v>
      </c>
      <c r="U60" s="37" t="s">
        <v>649</v>
      </c>
    </row>
    <row r="61" spans="1:21" ht="24" x14ac:dyDescent="0.2">
      <c r="A61" s="130">
        <v>6606</v>
      </c>
      <c r="B61" s="28" t="s">
        <v>218</v>
      </c>
      <c r="C61" s="54" t="s">
        <v>40</v>
      </c>
      <c r="D61" s="27">
        <v>660919</v>
      </c>
      <c r="E61" s="27">
        <v>0</v>
      </c>
      <c r="F61" s="27">
        <v>660919</v>
      </c>
      <c r="G61" s="27">
        <v>637936</v>
      </c>
      <c r="H61" s="34">
        <f t="shared" si="13"/>
        <v>22983</v>
      </c>
      <c r="I61" s="34">
        <v>22983</v>
      </c>
      <c r="J61" s="34"/>
      <c r="K61" s="34"/>
      <c r="L61" s="80">
        <f t="shared" si="16"/>
        <v>22983</v>
      </c>
      <c r="M61" s="78"/>
      <c r="N61" s="34"/>
      <c r="O61" s="36"/>
      <c r="P61" s="95">
        <f t="shared" si="15"/>
        <v>22983</v>
      </c>
      <c r="U61" s="37" t="s">
        <v>649</v>
      </c>
    </row>
    <row r="62" spans="1:21" ht="24" x14ac:dyDescent="0.2">
      <c r="A62" s="130">
        <v>6606</v>
      </c>
      <c r="B62" s="28" t="s">
        <v>228</v>
      </c>
      <c r="C62" s="54" t="s">
        <v>40</v>
      </c>
      <c r="D62" s="27">
        <v>1225662</v>
      </c>
      <c r="E62" s="27">
        <v>0</v>
      </c>
      <c r="F62" s="27">
        <v>1225662</v>
      </c>
      <c r="G62" s="27">
        <v>722872</v>
      </c>
      <c r="H62" s="34">
        <f t="shared" ref="H62:H87" si="17">F62-G62</f>
        <v>502790</v>
      </c>
      <c r="I62" s="76">
        <v>502790</v>
      </c>
      <c r="J62" s="76"/>
      <c r="K62" s="76"/>
      <c r="L62" s="80">
        <f t="shared" si="16"/>
        <v>502790</v>
      </c>
      <c r="M62" s="89"/>
      <c r="N62" s="34"/>
      <c r="O62" s="102"/>
      <c r="P62" s="95">
        <f t="shared" ref="P62:P87" si="18">SUM(L62:O62)</f>
        <v>502790</v>
      </c>
      <c r="U62" s="37" t="s">
        <v>649</v>
      </c>
    </row>
    <row r="63" spans="1:21" ht="24" x14ac:dyDescent="0.2">
      <c r="A63" s="121">
        <v>6606</v>
      </c>
      <c r="B63" s="28" t="s">
        <v>111</v>
      </c>
      <c r="C63" s="81" t="s">
        <v>640</v>
      </c>
      <c r="D63" s="34">
        <v>46000</v>
      </c>
      <c r="E63" s="27">
        <v>0</v>
      </c>
      <c r="F63" s="27">
        <v>0</v>
      </c>
      <c r="G63" s="27">
        <v>0</v>
      </c>
      <c r="H63" s="34">
        <f t="shared" si="17"/>
        <v>0</v>
      </c>
      <c r="I63" s="76"/>
      <c r="J63" s="76"/>
      <c r="K63" s="76"/>
      <c r="L63" s="80">
        <f t="shared" si="16"/>
        <v>0</v>
      </c>
      <c r="M63" s="89"/>
      <c r="N63" s="34">
        <v>46000</v>
      </c>
      <c r="O63" s="102"/>
      <c r="P63" s="95">
        <f t="shared" si="18"/>
        <v>46000</v>
      </c>
    </row>
    <row r="64" spans="1:21" ht="36" x14ac:dyDescent="0.2">
      <c r="A64" s="121">
        <v>6606</v>
      </c>
      <c r="B64" s="90" t="s">
        <v>621</v>
      </c>
      <c r="C64" s="81" t="s">
        <v>640</v>
      </c>
      <c r="D64" s="34">
        <v>7400</v>
      </c>
      <c r="E64" s="27">
        <v>0</v>
      </c>
      <c r="F64" s="27">
        <v>0</v>
      </c>
      <c r="G64" s="27">
        <v>0</v>
      </c>
      <c r="H64" s="34">
        <f t="shared" si="17"/>
        <v>0</v>
      </c>
      <c r="I64" s="76"/>
      <c r="J64" s="76"/>
      <c r="K64" s="76"/>
      <c r="L64" s="80">
        <f t="shared" si="16"/>
        <v>0</v>
      </c>
      <c r="M64" s="89"/>
      <c r="N64" s="34">
        <v>6700</v>
      </c>
      <c r="O64" s="102"/>
      <c r="P64" s="95">
        <f t="shared" si="18"/>
        <v>6700</v>
      </c>
    </row>
    <row r="65" spans="1:16" ht="24" x14ac:dyDescent="0.2">
      <c r="A65" s="121">
        <v>6606</v>
      </c>
      <c r="B65" s="90" t="s">
        <v>623</v>
      </c>
      <c r="C65" s="81" t="s">
        <v>640</v>
      </c>
      <c r="D65" s="34">
        <v>180500</v>
      </c>
      <c r="E65" s="27">
        <v>0</v>
      </c>
      <c r="F65" s="27">
        <v>0</v>
      </c>
      <c r="G65" s="27">
        <v>0</v>
      </c>
      <c r="H65" s="34">
        <f t="shared" si="17"/>
        <v>0</v>
      </c>
      <c r="I65" s="76"/>
      <c r="J65" s="76"/>
      <c r="K65" s="76"/>
      <c r="L65" s="80">
        <f t="shared" si="16"/>
        <v>0</v>
      </c>
      <c r="M65" s="89"/>
      <c r="N65" s="34">
        <v>180500</v>
      </c>
      <c r="O65" s="102">
        <v>200000</v>
      </c>
      <c r="P65" s="95">
        <f t="shared" si="18"/>
        <v>380500</v>
      </c>
    </row>
    <row r="66" spans="1:16" ht="24" x14ac:dyDescent="0.2">
      <c r="A66" s="121">
        <v>6606</v>
      </c>
      <c r="B66" s="90" t="s">
        <v>624</v>
      </c>
      <c r="C66" s="81" t="s">
        <v>640</v>
      </c>
      <c r="D66" s="34">
        <v>85500</v>
      </c>
      <c r="E66" s="27">
        <v>0</v>
      </c>
      <c r="F66" s="27">
        <v>0</v>
      </c>
      <c r="G66" s="27">
        <v>0</v>
      </c>
      <c r="H66" s="34">
        <f t="shared" si="17"/>
        <v>0</v>
      </c>
      <c r="I66" s="76"/>
      <c r="J66" s="76"/>
      <c r="K66" s="76"/>
      <c r="L66" s="80">
        <f t="shared" si="16"/>
        <v>0</v>
      </c>
      <c r="M66" s="89"/>
      <c r="N66" s="34">
        <v>85500</v>
      </c>
      <c r="O66" s="102"/>
      <c r="P66" s="95">
        <f t="shared" si="18"/>
        <v>85500</v>
      </c>
    </row>
    <row r="67" spans="1:16" ht="24" x14ac:dyDescent="0.2">
      <c r="A67" s="121">
        <v>6606</v>
      </c>
      <c r="B67" s="90" t="s">
        <v>625</v>
      </c>
      <c r="C67" s="81" t="s">
        <v>640</v>
      </c>
      <c r="D67" s="34">
        <v>58630</v>
      </c>
      <c r="E67" s="27">
        <v>0</v>
      </c>
      <c r="F67" s="27">
        <v>0</v>
      </c>
      <c r="G67" s="27">
        <v>0</v>
      </c>
      <c r="H67" s="34">
        <f t="shared" si="17"/>
        <v>0</v>
      </c>
      <c r="I67" s="76"/>
      <c r="J67" s="76"/>
      <c r="K67" s="76"/>
      <c r="L67" s="80">
        <f t="shared" si="16"/>
        <v>0</v>
      </c>
      <c r="M67" s="89"/>
      <c r="N67" s="34">
        <v>58630</v>
      </c>
      <c r="O67" s="102"/>
      <c r="P67" s="95">
        <f t="shared" si="18"/>
        <v>58630</v>
      </c>
    </row>
    <row r="68" spans="1:16" ht="24" x14ac:dyDescent="0.2">
      <c r="A68" s="121">
        <v>6606</v>
      </c>
      <c r="B68" s="90" t="s">
        <v>626</v>
      </c>
      <c r="C68" s="81" t="s">
        <v>640</v>
      </c>
      <c r="D68" s="34">
        <v>57000</v>
      </c>
      <c r="E68" s="27">
        <v>0</v>
      </c>
      <c r="F68" s="27">
        <v>0</v>
      </c>
      <c r="G68" s="27">
        <v>0</v>
      </c>
      <c r="H68" s="34">
        <f t="shared" si="17"/>
        <v>0</v>
      </c>
      <c r="I68" s="76"/>
      <c r="J68" s="76"/>
      <c r="K68" s="76"/>
      <c r="L68" s="80">
        <f t="shared" si="16"/>
        <v>0</v>
      </c>
      <c r="M68" s="89"/>
      <c r="N68" s="34">
        <v>57000</v>
      </c>
      <c r="O68" s="102"/>
      <c r="P68" s="95">
        <f t="shared" si="18"/>
        <v>57000</v>
      </c>
    </row>
    <row r="69" spans="1:16" ht="24" x14ac:dyDescent="0.2">
      <c r="A69" s="121">
        <v>6606</v>
      </c>
      <c r="B69" s="90" t="s">
        <v>627</v>
      </c>
      <c r="C69" s="81" t="s">
        <v>640</v>
      </c>
      <c r="D69" s="34">
        <v>47500</v>
      </c>
      <c r="E69" s="27">
        <v>0</v>
      </c>
      <c r="F69" s="27">
        <v>0</v>
      </c>
      <c r="G69" s="27">
        <v>0</v>
      </c>
      <c r="H69" s="34">
        <f t="shared" si="17"/>
        <v>0</v>
      </c>
      <c r="I69" s="76"/>
      <c r="J69" s="76"/>
      <c r="K69" s="76"/>
      <c r="L69" s="80">
        <f t="shared" si="16"/>
        <v>0</v>
      </c>
      <c r="M69" s="89"/>
      <c r="N69" s="34">
        <v>47500</v>
      </c>
      <c r="O69" s="102"/>
      <c r="P69" s="95">
        <f t="shared" si="18"/>
        <v>47500</v>
      </c>
    </row>
    <row r="70" spans="1:16" s="58" customFormat="1" ht="24" x14ac:dyDescent="0.2">
      <c r="A70" s="121">
        <v>6606</v>
      </c>
      <c r="B70" s="90" t="s">
        <v>628</v>
      </c>
      <c r="C70" s="81" t="s">
        <v>640</v>
      </c>
      <c r="D70" s="34">
        <v>60300</v>
      </c>
      <c r="E70" s="27">
        <v>0</v>
      </c>
      <c r="F70" s="27">
        <v>0</v>
      </c>
      <c r="G70" s="27">
        <v>0</v>
      </c>
      <c r="H70" s="34">
        <f t="shared" si="17"/>
        <v>0</v>
      </c>
      <c r="I70" s="76"/>
      <c r="J70" s="76"/>
      <c r="K70" s="76"/>
      <c r="L70" s="80">
        <f t="shared" si="16"/>
        <v>0</v>
      </c>
      <c r="M70" s="89"/>
      <c r="N70" s="34">
        <v>60300</v>
      </c>
      <c r="O70" s="102"/>
      <c r="P70" s="95">
        <f t="shared" si="18"/>
        <v>60300</v>
      </c>
    </row>
    <row r="71" spans="1:16" s="58" customFormat="1" ht="24" x14ac:dyDescent="0.2">
      <c r="A71" s="121">
        <v>6606</v>
      </c>
      <c r="B71" s="90" t="s">
        <v>629</v>
      </c>
      <c r="C71" s="81" t="s">
        <v>640</v>
      </c>
      <c r="D71" s="34">
        <v>47500</v>
      </c>
      <c r="E71" s="27">
        <v>0</v>
      </c>
      <c r="F71" s="27">
        <v>0</v>
      </c>
      <c r="G71" s="27">
        <v>0</v>
      </c>
      <c r="H71" s="34">
        <f t="shared" si="17"/>
        <v>0</v>
      </c>
      <c r="I71" s="76"/>
      <c r="J71" s="76"/>
      <c r="K71" s="76"/>
      <c r="L71" s="80">
        <f t="shared" si="16"/>
        <v>0</v>
      </c>
      <c r="M71" s="89"/>
      <c r="N71" s="34">
        <v>47500</v>
      </c>
      <c r="O71" s="102"/>
      <c r="P71" s="95">
        <f t="shared" si="18"/>
        <v>47500</v>
      </c>
    </row>
    <row r="72" spans="1:16" s="58" customFormat="1" ht="24" x14ac:dyDescent="0.2">
      <c r="A72" s="121">
        <v>6606</v>
      </c>
      <c r="B72" s="90" t="s">
        <v>630</v>
      </c>
      <c r="C72" s="81" t="s">
        <v>640</v>
      </c>
      <c r="D72" s="34">
        <v>47500</v>
      </c>
      <c r="E72" s="27">
        <v>0</v>
      </c>
      <c r="F72" s="27">
        <v>0</v>
      </c>
      <c r="G72" s="27">
        <v>0</v>
      </c>
      <c r="H72" s="34">
        <f t="shared" si="17"/>
        <v>0</v>
      </c>
      <c r="I72" s="76"/>
      <c r="J72" s="76"/>
      <c r="K72" s="76"/>
      <c r="L72" s="80">
        <f t="shared" si="16"/>
        <v>0</v>
      </c>
      <c r="M72" s="89"/>
      <c r="N72" s="34">
        <v>47500</v>
      </c>
      <c r="O72" s="102"/>
      <c r="P72" s="95">
        <f t="shared" si="18"/>
        <v>47500</v>
      </c>
    </row>
    <row r="73" spans="1:16" s="58" customFormat="1" ht="24" x14ac:dyDescent="0.2">
      <c r="A73" s="121">
        <v>606</v>
      </c>
      <c r="B73" s="90" t="s">
        <v>671</v>
      </c>
      <c r="C73" s="81"/>
      <c r="D73" s="34"/>
      <c r="E73" s="27"/>
      <c r="F73" s="27"/>
      <c r="G73" s="27"/>
      <c r="H73" s="34"/>
      <c r="I73" s="76"/>
      <c r="J73" s="76"/>
      <c r="K73" s="76"/>
      <c r="L73" s="80"/>
      <c r="M73" s="89"/>
      <c r="N73" s="34">
        <v>28000</v>
      </c>
      <c r="O73" s="102"/>
      <c r="P73" s="95">
        <f t="shared" si="18"/>
        <v>28000</v>
      </c>
    </row>
    <row r="74" spans="1:16" s="58" customFormat="1" ht="24" x14ac:dyDescent="0.2">
      <c r="A74" s="121">
        <v>6606</v>
      </c>
      <c r="B74" s="90" t="s">
        <v>631</v>
      </c>
      <c r="C74" s="81" t="s">
        <v>640</v>
      </c>
      <c r="D74" s="34">
        <v>125000</v>
      </c>
      <c r="E74" s="27">
        <v>0</v>
      </c>
      <c r="F74" s="27">
        <v>0</v>
      </c>
      <c r="G74" s="27">
        <v>0</v>
      </c>
      <c r="H74" s="34">
        <f t="shared" si="17"/>
        <v>0</v>
      </c>
      <c r="I74" s="76"/>
      <c r="J74" s="76"/>
      <c r="K74" s="76"/>
      <c r="L74" s="80">
        <f t="shared" si="16"/>
        <v>0</v>
      </c>
      <c r="M74" s="89"/>
      <c r="N74" s="34">
        <v>125000</v>
      </c>
      <c r="O74" s="102"/>
      <c r="P74" s="95">
        <f t="shared" si="18"/>
        <v>125000</v>
      </c>
    </row>
    <row r="75" spans="1:16" s="58" customFormat="1" ht="24" x14ac:dyDescent="0.2">
      <c r="A75" s="121">
        <v>6606</v>
      </c>
      <c r="B75" s="90" t="s">
        <v>632</v>
      </c>
      <c r="C75" s="81" t="s">
        <v>640</v>
      </c>
      <c r="D75" s="34">
        <v>100000</v>
      </c>
      <c r="E75" s="27">
        <v>0</v>
      </c>
      <c r="F75" s="27">
        <v>0</v>
      </c>
      <c r="G75" s="27">
        <v>0</v>
      </c>
      <c r="H75" s="34">
        <f t="shared" si="17"/>
        <v>0</v>
      </c>
      <c r="I75" s="76"/>
      <c r="J75" s="76"/>
      <c r="K75" s="76"/>
      <c r="L75" s="80">
        <f t="shared" si="16"/>
        <v>0</v>
      </c>
      <c r="M75" s="89"/>
      <c r="N75" s="34">
        <v>100000</v>
      </c>
      <c r="O75" s="102"/>
      <c r="P75" s="95">
        <f t="shared" si="18"/>
        <v>100000</v>
      </c>
    </row>
    <row r="76" spans="1:16" s="58" customFormat="1" ht="24" x14ac:dyDescent="0.2">
      <c r="A76" s="121">
        <v>6606</v>
      </c>
      <c r="B76" s="90" t="s">
        <v>633</v>
      </c>
      <c r="C76" s="81" t="s">
        <v>640</v>
      </c>
      <c r="D76" s="34">
        <v>31500</v>
      </c>
      <c r="E76" s="27">
        <v>0</v>
      </c>
      <c r="F76" s="27">
        <v>0</v>
      </c>
      <c r="G76" s="27">
        <v>0</v>
      </c>
      <c r="H76" s="34">
        <f t="shared" si="17"/>
        <v>0</v>
      </c>
      <c r="I76" s="76"/>
      <c r="J76" s="76"/>
      <c r="K76" s="76"/>
      <c r="L76" s="80">
        <f t="shared" si="16"/>
        <v>0</v>
      </c>
      <c r="M76" s="89"/>
      <c r="N76" s="34">
        <v>47500</v>
      </c>
      <c r="O76" s="102"/>
      <c r="P76" s="95">
        <f t="shared" si="18"/>
        <v>47500</v>
      </c>
    </row>
    <row r="77" spans="1:16" s="58" customFormat="1" ht="24" x14ac:dyDescent="0.2">
      <c r="A77" s="121">
        <v>6606</v>
      </c>
      <c r="B77" s="90" t="s">
        <v>634</v>
      </c>
      <c r="C77" s="81" t="s">
        <v>640</v>
      </c>
      <c r="D77" s="34">
        <v>15000</v>
      </c>
      <c r="E77" s="27">
        <v>0</v>
      </c>
      <c r="F77" s="27">
        <v>0</v>
      </c>
      <c r="G77" s="27">
        <v>0</v>
      </c>
      <c r="H77" s="34">
        <f t="shared" si="17"/>
        <v>0</v>
      </c>
      <c r="I77" s="76"/>
      <c r="J77" s="76"/>
      <c r="K77" s="76"/>
      <c r="L77" s="80">
        <f t="shared" si="16"/>
        <v>0</v>
      </c>
      <c r="M77" s="89"/>
      <c r="N77" s="34">
        <v>15000</v>
      </c>
      <c r="O77" s="102"/>
      <c r="P77" s="95">
        <f t="shared" si="18"/>
        <v>15000</v>
      </c>
    </row>
    <row r="78" spans="1:16" s="58" customFormat="1" ht="24" x14ac:dyDescent="0.2">
      <c r="A78" s="121">
        <v>6606</v>
      </c>
      <c r="B78" s="90" t="s">
        <v>635</v>
      </c>
      <c r="C78" s="81" t="s">
        <v>640</v>
      </c>
      <c r="D78" s="34">
        <v>61300</v>
      </c>
      <c r="E78" s="27">
        <v>0</v>
      </c>
      <c r="F78" s="27">
        <v>0</v>
      </c>
      <c r="G78" s="27">
        <v>0</v>
      </c>
      <c r="H78" s="34">
        <f t="shared" si="17"/>
        <v>0</v>
      </c>
      <c r="I78" s="76"/>
      <c r="J78" s="76"/>
      <c r="K78" s="76"/>
      <c r="L78" s="80">
        <f t="shared" si="16"/>
        <v>0</v>
      </c>
      <c r="M78" s="89"/>
      <c r="N78" s="34">
        <v>61300</v>
      </c>
      <c r="O78" s="102"/>
      <c r="P78" s="95">
        <f t="shared" si="18"/>
        <v>61300</v>
      </c>
    </row>
    <row r="79" spans="1:16" s="58" customFormat="1" ht="36" x14ac:dyDescent="0.2">
      <c r="A79" s="129">
        <v>6619</v>
      </c>
      <c r="B79" s="128" t="s">
        <v>94</v>
      </c>
      <c r="C79" s="123" t="s">
        <v>47</v>
      </c>
      <c r="D79" s="94">
        <v>350200</v>
      </c>
      <c r="E79" s="94">
        <v>0</v>
      </c>
      <c r="F79" s="94">
        <v>350200</v>
      </c>
      <c r="G79" s="94">
        <v>96155</v>
      </c>
      <c r="H79" s="94">
        <f t="shared" si="17"/>
        <v>254045</v>
      </c>
      <c r="I79" s="122"/>
      <c r="J79" s="94">
        <v>104000</v>
      </c>
      <c r="K79" s="94"/>
      <c r="L79" s="95">
        <f t="shared" ref="L79:L84" si="19">SUM(J79:K79)</f>
        <v>104000</v>
      </c>
      <c r="M79" s="96"/>
      <c r="N79" s="94"/>
      <c r="O79" s="96"/>
      <c r="P79" s="95">
        <f t="shared" si="18"/>
        <v>104000</v>
      </c>
    </row>
    <row r="80" spans="1:16" s="58" customFormat="1" ht="24" x14ac:dyDescent="0.2">
      <c r="A80" s="130">
        <v>6619</v>
      </c>
      <c r="B80" s="28" t="s">
        <v>97</v>
      </c>
      <c r="C80" s="54" t="s">
        <v>47</v>
      </c>
      <c r="D80" s="27">
        <v>69000</v>
      </c>
      <c r="E80" s="27">
        <v>5600</v>
      </c>
      <c r="F80" s="27">
        <v>63400</v>
      </c>
      <c r="G80" s="27">
        <v>59999</v>
      </c>
      <c r="H80" s="34">
        <f t="shared" si="17"/>
        <v>3401</v>
      </c>
      <c r="I80" s="34"/>
      <c r="J80" s="34">
        <v>3400</v>
      </c>
      <c r="K80" s="34"/>
      <c r="L80" s="80">
        <f t="shared" si="19"/>
        <v>3400</v>
      </c>
      <c r="M80" s="36"/>
      <c r="N80" s="78"/>
      <c r="O80" s="36"/>
      <c r="P80" s="95">
        <f t="shared" si="18"/>
        <v>3400</v>
      </c>
    </row>
    <row r="81" spans="1:19" s="58" customFormat="1" ht="36" x14ac:dyDescent="0.2">
      <c r="A81" s="130">
        <v>6619</v>
      </c>
      <c r="B81" s="28" t="s">
        <v>107</v>
      </c>
      <c r="C81" s="54" t="s">
        <v>40</v>
      </c>
      <c r="D81" s="27">
        <v>72600</v>
      </c>
      <c r="E81" s="27">
        <v>0</v>
      </c>
      <c r="F81" s="27">
        <v>72600</v>
      </c>
      <c r="G81" s="27">
        <v>0</v>
      </c>
      <c r="H81" s="34">
        <f t="shared" si="17"/>
        <v>72600</v>
      </c>
      <c r="I81" s="34"/>
      <c r="J81" s="34">
        <v>64100</v>
      </c>
      <c r="K81" s="34">
        <v>3700</v>
      </c>
      <c r="L81" s="80">
        <f t="shared" si="19"/>
        <v>67800</v>
      </c>
      <c r="M81" s="36"/>
      <c r="N81" s="34"/>
      <c r="O81" s="36"/>
      <c r="P81" s="95">
        <f t="shared" si="18"/>
        <v>67800</v>
      </c>
    </row>
    <row r="82" spans="1:19" s="58" customFormat="1" ht="60" x14ac:dyDescent="0.2">
      <c r="A82" s="131">
        <v>6619</v>
      </c>
      <c r="B82" s="35" t="s">
        <v>118</v>
      </c>
      <c r="C82" s="81" t="s">
        <v>116</v>
      </c>
      <c r="D82" s="34">
        <v>405000</v>
      </c>
      <c r="E82" s="34">
        <v>9400</v>
      </c>
      <c r="F82" s="34">
        <v>192055</v>
      </c>
      <c r="G82" s="34">
        <v>189655</v>
      </c>
      <c r="H82" s="34">
        <f t="shared" si="17"/>
        <v>2400</v>
      </c>
      <c r="I82" s="34"/>
      <c r="J82" s="34">
        <v>2025</v>
      </c>
      <c r="K82" s="34">
        <v>375</v>
      </c>
      <c r="L82" s="80">
        <f t="shared" si="19"/>
        <v>2400</v>
      </c>
      <c r="M82" s="36"/>
      <c r="N82" s="34">
        <v>198100</v>
      </c>
      <c r="O82" s="85"/>
      <c r="P82" s="95">
        <f t="shared" si="18"/>
        <v>200500</v>
      </c>
    </row>
    <row r="83" spans="1:19" s="58" customFormat="1" ht="72" x14ac:dyDescent="0.2">
      <c r="A83" s="130">
        <v>6619</v>
      </c>
      <c r="B83" s="28" t="s">
        <v>152</v>
      </c>
      <c r="C83" s="54" t="s">
        <v>47</v>
      </c>
      <c r="D83" s="27">
        <v>28000</v>
      </c>
      <c r="E83" s="27">
        <v>0</v>
      </c>
      <c r="F83" s="27">
        <v>28000</v>
      </c>
      <c r="G83" s="27">
        <v>0</v>
      </c>
      <c r="H83" s="76">
        <f t="shared" si="17"/>
        <v>28000</v>
      </c>
      <c r="I83" s="76"/>
      <c r="J83" s="76">
        <v>25200</v>
      </c>
      <c r="K83" s="76"/>
      <c r="L83" s="77">
        <f t="shared" si="19"/>
        <v>25200</v>
      </c>
      <c r="M83" s="78"/>
      <c r="N83" s="34"/>
      <c r="O83" s="78"/>
      <c r="P83" s="95">
        <f t="shared" si="18"/>
        <v>25200</v>
      </c>
    </row>
    <row r="84" spans="1:19" s="58" customFormat="1" ht="72" x14ac:dyDescent="0.2">
      <c r="A84" s="131">
        <v>6619</v>
      </c>
      <c r="B84" s="35" t="s">
        <v>172</v>
      </c>
      <c r="C84" s="81" t="s">
        <v>68</v>
      </c>
      <c r="D84" s="34">
        <v>25200</v>
      </c>
      <c r="E84" s="34">
        <v>0</v>
      </c>
      <c r="F84" s="34">
        <v>25200</v>
      </c>
      <c r="G84" s="34">
        <v>0</v>
      </c>
      <c r="H84" s="34">
        <f t="shared" si="17"/>
        <v>25200</v>
      </c>
      <c r="I84" s="34"/>
      <c r="J84" s="34"/>
      <c r="K84" s="34">
        <v>25200</v>
      </c>
      <c r="L84" s="80">
        <f t="shared" si="19"/>
        <v>25200</v>
      </c>
      <c r="M84" s="78"/>
      <c r="N84" s="34"/>
      <c r="O84" s="36"/>
      <c r="P84" s="95">
        <f t="shared" si="18"/>
        <v>25200</v>
      </c>
    </row>
    <row r="85" spans="1:19" s="58" customFormat="1" ht="24" x14ac:dyDescent="0.2">
      <c r="A85" s="132">
        <v>6619</v>
      </c>
      <c r="B85" s="90" t="s">
        <v>648</v>
      </c>
      <c r="C85" s="103" t="s">
        <v>640</v>
      </c>
      <c r="D85" s="76">
        <v>13400</v>
      </c>
      <c r="E85" s="89">
        <v>0</v>
      </c>
      <c r="F85" s="89">
        <v>0</v>
      </c>
      <c r="G85" s="89">
        <v>0</v>
      </c>
      <c r="H85" s="76">
        <f t="shared" si="17"/>
        <v>0</v>
      </c>
      <c r="I85" s="76"/>
      <c r="J85" s="76"/>
      <c r="K85" s="76"/>
      <c r="L85" s="77">
        <f>SUM(I85:K85)</f>
        <v>0</v>
      </c>
      <c r="M85" s="89"/>
      <c r="N85" s="76">
        <v>13400</v>
      </c>
      <c r="O85" s="102"/>
      <c r="P85" s="95">
        <f t="shared" si="18"/>
        <v>13400</v>
      </c>
    </row>
    <row r="86" spans="1:19" s="58" customFormat="1" ht="48" x14ac:dyDescent="0.2">
      <c r="A86" s="121">
        <v>6619</v>
      </c>
      <c r="B86" s="90" t="s">
        <v>619</v>
      </c>
      <c r="C86" s="81" t="s">
        <v>640</v>
      </c>
      <c r="D86" s="34">
        <v>7000</v>
      </c>
      <c r="E86" s="27">
        <v>0</v>
      </c>
      <c r="F86" s="27">
        <v>0</v>
      </c>
      <c r="G86" s="27">
        <v>0</v>
      </c>
      <c r="H86" s="34">
        <f t="shared" si="17"/>
        <v>0</v>
      </c>
      <c r="I86" s="76"/>
      <c r="J86" s="76"/>
      <c r="K86" s="76"/>
      <c r="L86" s="80">
        <f>SUM(I86:K86)</f>
        <v>0</v>
      </c>
      <c r="M86" s="89"/>
      <c r="N86" s="34">
        <v>7000</v>
      </c>
      <c r="O86" s="102"/>
      <c r="P86" s="95">
        <f t="shared" si="18"/>
        <v>7000</v>
      </c>
    </row>
    <row r="87" spans="1:19" s="58" customFormat="1" ht="48" x14ac:dyDescent="0.2">
      <c r="A87" s="121">
        <v>6619</v>
      </c>
      <c r="B87" s="90" t="s">
        <v>620</v>
      </c>
      <c r="C87" s="81" t="s">
        <v>640</v>
      </c>
      <c r="D87" s="34">
        <v>15000</v>
      </c>
      <c r="E87" s="27">
        <v>0</v>
      </c>
      <c r="F87" s="27">
        <v>0</v>
      </c>
      <c r="G87" s="27">
        <v>0</v>
      </c>
      <c r="H87" s="34">
        <f t="shared" si="17"/>
        <v>0</v>
      </c>
      <c r="I87" s="76"/>
      <c r="J87" s="76"/>
      <c r="K87" s="76"/>
      <c r="L87" s="80">
        <f>SUM(I87:K87)</f>
        <v>0</v>
      </c>
      <c r="M87" s="89"/>
      <c r="N87" s="34">
        <v>15000</v>
      </c>
      <c r="O87" s="102"/>
      <c r="P87" s="95">
        <f t="shared" si="18"/>
        <v>15000</v>
      </c>
      <c r="Q87" s="58">
        <f>+P87-35000</f>
        <v>-20000</v>
      </c>
    </row>
    <row r="88" spans="1:19" s="58" customFormat="1" x14ac:dyDescent="0.2">
      <c r="A88" s="121"/>
      <c r="B88" s="90"/>
      <c r="C88" s="103"/>
      <c r="D88" s="89"/>
      <c r="E88" s="27">
        <v>0</v>
      </c>
      <c r="F88" s="27">
        <v>0</v>
      </c>
      <c r="G88" s="27">
        <v>0</v>
      </c>
      <c r="H88" s="34">
        <f t="shared" ref="H88:H90" si="20">F88-G88</f>
        <v>0</v>
      </c>
      <c r="I88" s="76"/>
      <c r="J88" s="76"/>
      <c r="K88" s="76"/>
      <c r="L88" s="80">
        <f t="shared" ref="L88:L90" si="21">SUM(I88:K88)</f>
        <v>0</v>
      </c>
      <c r="M88" s="89"/>
      <c r="N88" s="34"/>
      <c r="O88" s="102"/>
      <c r="P88" s="77">
        <f t="shared" ref="P88:P90" si="22">SUM(L88:O88)</f>
        <v>0</v>
      </c>
    </row>
    <row r="89" spans="1:19" s="58" customFormat="1" x14ac:dyDescent="0.2">
      <c r="A89" s="121"/>
      <c r="B89" s="90"/>
      <c r="C89" s="103"/>
      <c r="D89" s="89"/>
      <c r="E89" s="27">
        <v>0</v>
      </c>
      <c r="F89" s="27">
        <v>0</v>
      </c>
      <c r="G89" s="27">
        <v>0</v>
      </c>
      <c r="H89" s="34">
        <f t="shared" si="20"/>
        <v>0</v>
      </c>
      <c r="I89" s="76"/>
      <c r="J89" s="76"/>
      <c r="K89" s="76"/>
      <c r="L89" s="80">
        <f t="shared" si="21"/>
        <v>0</v>
      </c>
      <c r="M89" s="89"/>
      <c r="N89" s="34"/>
      <c r="O89" s="102"/>
      <c r="P89" s="77">
        <f t="shared" si="22"/>
        <v>0</v>
      </c>
    </row>
    <row r="90" spans="1:19" s="58" customFormat="1" x14ac:dyDescent="0.2">
      <c r="A90" s="121"/>
      <c r="B90" s="90"/>
      <c r="C90" s="103"/>
      <c r="D90" s="89"/>
      <c r="E90" s="27">
        <v>0</v>
      </c>
      <c r="F90" s="27">
        <v>0</v>
      </c>
      <c r="G90" s="27">
        <v>0</v>
      </c>
      <c r="H90" s="34">
        <f t="shared" si="20"/>
        <v>0</v>
      </c>
      <c r="I90" s="76"/>
      <c r="J90" s="76"/>
      <c r="K90" s="76"/>
      <c r="L90" s="80">
        <f t="shared" si="21"/>
        <v>0</v>
      </c>
      <c r="M90" s="89"/>
      <c r="N90" s="34"/>
      <c r="O90" s="102"/>
      <c r="P90" s="77">
        <f t="shared" si="22"/>
        <v>0</v>
      </c>
    </row>
    <row r="91" spans="1:19" s="58" customFormat="1" ht="24" x14ac:dyDescent="0.2">
      <c r="A91" s="149" t="s">
        <v>230</v>
      </c>
      <c r="B91" s="25" t="s">
        <v>231</v>
      </c>
      <c r="C91" s="75"/>
      <c r="D91" s="25">
        <f t="shared" ref="D91:N91" si="23">SUM(D92:D95)</f>
        <v>155000</v>
      </c>
      <c r="E91" s="25">
        <f t="shared" si="23"/>
        <v>0</v>
      </c>
      <c r="F91" s="25">
        <f t="shared" si="23"/>
        <v>0</v>
      </c>
      <c r="G91" s="25">
        <f t="shared" si="23"/>
        <v>0</v>
      </c>
      <c r="H91" s="25">
        <f t="shared" si="23"/>
        <v>0</v>
      </c>
      <c r="I91" s="25">
        <f t="shared" si="23"/>
        <v>0</v>
      </c>
      <c r="J91" s="25">
        <f t="shared" si="23"/>
        <v>0</v>
      </c>
      <c r="K91" s="25">
        <f t="shared" si="23"/>
        <v>0</v>
      </c>
      <c r="L91" s="25">
        <f t="shared" si="23"/>
        <v>0</v>
      </c>
      <c r="M91" s="25">
        <f t="shared" si="23"/>
        <v>0</v>
      </c>
      <c r="N91" s="25">
        <f t="shared" si="23"/>
        <v>0</v>
      </c>
      <c r="O91" s="25">
        <f>SUM(O92:O95)</f>
        <v>155000</v>
      </c>
      <c r="P91" s="25">
        <f>SUM(P92:P95)</f>
        <v>155000</v>
      </c>
      <c r="Q91" s="58">
        <v>7135785</v>
      </c>
      <c r="R91" s="58">
        <v>6475491</v>
      </c>
      <c r="S91" s="58">
        <f>Q91-R91</f>
        <v>660294</v>
      </c>
    </row>
    <row r="92" spans="1:19" ht="36" x14ac:dyDescent="0.2">
      <c r="A92" s="124">
        <v>7738</v>
      </c>
      <c r="B92" s="90" t="s">
        <v>636</v>
      </c>
      <c r="C92" s="81" t="s">
        <v>640</v>
      </c>
      <c r="D92" s="36">
        <v>60000</v>
      </c>
      <c r="E92" s="27">
        <v>0</v>
      </c>
      <c r="F92" s="27">
        <v>0</v>
      </c>
      <c r="G92" s="27">
        <v>0</v>
      </c>
      <c r="H92" s="34">
        <f t="shared" ref="H92:H94" si="24">F92-G92</f>
        <v>0</v>
      </c>
      <c r="I92" s="34"/>
      <c r="J92" s="34"/>
      <c r="K92" s="34"/>
      <c r="L92" s="80"/>
      <c r="M92" s="36"/>
      <c r="N92" s="36"/>
      <c r="O92" s="36">
        <v>60000</v>
      </c>
      <c r="P92" s="95">
        <f t="shared" ref="P92:P94" si="25">SUM(L92:O92)</f>
        <v>60000</v>
      </c>
      <c r="Q92" s="72"/>
    </row>
    <row r="93" spans="1:19" ht="36" x14ac:dyDescent="0.2">
      <c r="A93" s="124">
        <v>7738</v>
      </c>
      <c r="B93" s="90" t="s">
        <v>637</v>
      </c>
      <c r="C93" s="81" t="s">
        <v>640</v>
      </c>
      <c r="D93" s="36">
        <v>60000</v>
      </c>
      <c r="E93" s="27">
        <v>0</v>
      </c>
      <c r="F93" s="27">
        <v>0</v>
      </c>
      <c r="G93" s="27">
        <v>0</v>
      </c>
      <c r="H93" s="34">
        <f t="shared" si="24"/>
        <v>0</v>
      </c>
      <c r="I93" s="34"/>
      <c r="J93" s="34"/>
      <c r="K93" s="34"/>
      <c r="L93" s="80"/>
      <c r="M93" s="36"/>
      <c r="N93" s="36"/>
      <c r="O93" s="36">
        <v>60000</v>
      </c>
      <c r="P93" s="95">
        <f t="shared" si="25"/>
        <v>60000</v>
      </c>
      <c r="Q93" s="72"/>
    </row>
    <row r="94" spans="1:19" ht="48" x14ac:dyDescent="0.2">
      <c r="A94" s="124">
        <v>7738</v>
      </c>
      <c r="B94" s="90" t="s">
        <v>638</v>
      </c>
      <c r="C94" s="81" t="s">
        <v>640</v>
      </c>
      <c r="D94" s="36">
        <v>35000</v>
      </c>
      <c r="E94" s="27">
        <v>0</v>
      </c>
      <c r="F94" s="27">
        <v>0</v>
      </c>
      <c r="G94" s="27">
        <v>0</v>
      </c>
      <c r="H94" s="34">
        <f t="shared" si="24"/>
        <v>0</v>
      </c>
      <c r="I94" s="34"/>
      <c r="J94" s="34"/>
      <c r="K94" s="34"/>
      <c r="L94" s="80"/>
      <c r="M94" s="36"/>
      <c r="N94" s="36"/>
      <c r="O94" s="36">
        <v>35000</v>
      </c>
      <c r="P94" s="95">
        <f t="shared" si="25"/>
        <v>35000</v>
      </c>
      <c r="Q94" s="72"/>
    </row>
    <row r="95" spans="1:19" x14ac:dyDescent="0.2">
      <c r="A95" s="125"/>
      <c r="B95" s="31"/>
      <c r="C95" s="126"/>
      <c r="D95" s="30"/>
      <c r="E95" s="30"/>
      <c r="F95" s="30"/>
      <c r="G95" s="30"/>
      <c r="H95" s="30"/>
      <c r="I95" s="30"/>
      <c r="J95" s="30"/>
      <c r="K95" s="30"/>
      <c r="L95" s="127"/>
      <c r="M95" s="32"/>
      <c r="N95" s="32"/>
      <c r="O95" s="32"/>
      <c r="P95" s="127"/>
    </row>
    <row r="96" spans="1:19" ht="24" x14ac:dyDescent="0.2">
      <c r="A96" s="145" t="s">
        <v>239</v>
      </c>
      <c r="B96" s="25" t="s">
        <v>240</v>
      </c>
      <c r="C96" s="75"/>
      <c r="D96" s="25">
        <f>D97+D98+D99+D100</f>
        <v>17789394</v>
      </c>
      <c r="E96" s="25">
        <f t="shared" ref="E96:P96" si="26">E97+E98+E99+E100</f>
        <v>2694466</v>
      </c>
      <c r="F96" s="25">
        <f t="shared" si="26"/>
        <v>14861820</v>
      </c>
      <c r="G96" s="25">
        <f t="shared" si="26"/>
        <v>10327118</v>
      </c>
      <c r="H96" s="25">
        <f t="shared" si="26"/>
        <v>4534702</v>
      </c>
      <c r="I96" s="25">
        <f t="shared" si="26"/>
        <v>4377708</v>
      </c>
      <c r="J96" s="25">
        <f t="shared" si="26"/>
        <v>0</v>
      </c>
      <c r="K96" s="25">
        <f t="shared" si="26"/>
        <v>33500</v>
      </c>
      <c r="L96" s="25">
        <f t="shared" si="26"/>
        <v>4411208</v>
      </c>
      <c r="M96" s="25">
        <f t="shared" si="26"/>
        <v>293937</v>
      </c>
      <c r="N96" s="25">
        <f t="shared" si="26"/>
        <v>240620</v>
      </c>
      <c r="O96" s="25">
        <f t="shared" si="26"/>
        <v>0</v>
      </c>
      <c r="P96" s="25">
        <f t="shared" si="26"/>
        <v>4937765</v>
      </c>
      <c r="Q96" s="37">
        <v>6581978</v>
      </c>
      <c r="R96" s="72">
        <f>Q96-P96</f>
        <v>1644213</v>
      </c>
    </row>
    <row r="97" spans="1:26" ht="36" x14ac:dyDescent="0.2">
      <c r="A97" s="146" t="s">
        <v>241</v>
      </c>
      <c r="B97" s="90" t="s">
        <v>651</v>
      </c>
      <c r="C97" s="54" t="s">
        <v>62</v>
      </c>
      <c r="D97" s="27">
        <v>186000</v>
      </c>
      <c r="E97" s="27">
        <v>0</v>
      </c>
      <c r="F97" s="27">
        <v>15000</v>
      </c>
      <c r="G97" s="27">
        <v>13500</v>
      </c>
      <c r="H97" s="34">
        <f t="shared" si="5"/>
        <v>1500</v>
      </c>
      <c r="I97" s="34"/>
      <c r="J97" s="34"/>
      <c r="K97" s="34">
        <v>1500</v>
      </c>
      <c r="L97" s="80">
        <f>SUM(I97:K97)</f>
        <v>1500</v>
      </c>
      <c r="M97" s="36"/>
      <c r="N97" s="85">
        <v>171000</v>
      </c>
      <c r="O97" s="102"/>
      <c r="P97" s="95">
        <f t="shared" ref="P97:P100" si="27">SUM(L97:O97)</f>
        <v>172500</v>
      </c>
    </row>
    <row r="98" spans="1:26" ht="36" x14ac:dyDescent="0.2">
      <c r="A98" s="146" t="s">
        <v>241</v>
      </c>
      <c r="B98" s="28" t="s">
        <v>244</v>
      </c>
      <c r="C98" s="54" t="s">
        <v>40</v>
      </c>
      <c r="D98" s="27">
        <v>8000</v>
      </c>
      <c r="E98" s="27">
        <v>0</v>
      </c>
      <c r="F98" s="27">
        <v>8000</v>
      </c>
      <c r="G98" s="27">
        <v>0</v>
      </c>
      <c r="H98" s="34">
        <f t="shared" si="5"/>
        <v>8000</v>
      </c>
      <c r="I98" s="34"/>
      <c r="J98" s="34"/>
      <c r="K98" s="34">
        <v>8000</v>
      </c>
      <c r="L98" s="80">
        <f t="shared" ref="L98:L100" si="28">SUM(I98:K98)</f>
        <v>8000</v>
      </c>
      <c r="M98" s="36"/>
      <c r="N98" s="85"/>
      <c r="O98" s="102"/>
      <c r="P98" s="95"/>
    </row>
    <row r="99" spans="1:26" s="97" customFormat="1" ht="36" x14ac:dyDescent="0.2">
      <c r="A99" s="153" t="s">
        <v>241</v>
      </c>
      <c r="B99" s="128" t="s">
        <v>245</v>
      </c>
      <c r="C99" s="55" t="s">
        <v>47</v>
      </c>
      <c r="D99" s="151">
        <v>11694994</v>
      </c>
      <c r="E99" s="151">
        <v>1815615</v>
      </c>
      <c r="F99" s="151">
        <v>9879379</v>
      </c>
      <c r="G99" s="151">
        <v>6162040</v>
      </c>
      <c r="H99" s="94">
        <f t="shared" si="5"/>
        <v>3717339</v>
      </c>
      <c r="I99" s="94">
        <v>3569985</v>
      </c>
      <c r="J99" s="94"/>
      <c r="K99" s="94">
        <v>24000</v>
      </c>
      <c r="L99" s="95">
        <f t="shared" si="28"/>
        <v>3593985</v>
      </c>
      <c r="M99" s="154">
        <v>293797</v>
      </c>
      <c r="N99" s="96"/>
      <c r="O99" s="154"/>
      <c r="P99" s="95">
        <f t="shared" si="27"/>
        <v>3887782</v>
      </c>
      <c r="Q99" s="155"/>
      <c r="U99" s="97" t="s">
        <v>641</v>
      </c>
    </row>
    <row r="100" spans="1:26" s="97" customFormat="1" ht="36" x14ac:dyDescent="0.2">
      <c r="A100" s="153" t="s">
        <v>241</v>
      </c>
      <c r="B100" s="128" t="s">
        <v>249</v>
      </c>
      <c r="C100" s="55" t="s">
        <v>47</v>
      </c>
      <c r="D100" s="151">
        <v>5900400</v>
      </c>
      <c r="E100" s="151">
        <v>878851</v>
      </c>
      <c r="F100" s="151">
        <v>4959441</v>
      </c>
      <c r="G100" s="151">
        <v>4151578</v>
      </c>
      <c r="H100" s="94">
        <f t="shared" si="5"/>
        <v>807863</v>
      </c>
      <c r="I100" s="94">
        <v>807723</v>
      </c>
      <c r="J100" s="94"/>
      <c r="K100" s="94"/>
      <c r="L100" s="95">
        <f t="shared" si="28"/>
        <v>807723</v>
      </c>
      <c r="M100" s="154">
        <v>140</v>
      </c>
      <c r="N100" s="154">
        <v>69620</v>
      </c>
      <c r="O100" s="154"/>
      <c r="P100" s="95">
        <f t="shared" si="27"/>
        <v>877483</v>
      </c>
      <c r="T100" s="156"/>
      <c r="U100" s="157" t="s">
        <v>641</v>
      </c>
      <c r="W100" s="158"/>
      <c r="X100" s="158"/>
      <c r="Y100" s="157"/>
    </row>
    <row r="101" spans="1:26" ht="24" x14ac:dyDescent="0.2">
      <c r="A101" s="150" t="s">
        <v>253</v>
      </c>
      <c r="B101" s="24" t="s">
        <v>254</v>
      </c>
      <c r="C101" s="105"/>
      <c r="D101" s="24">
        <f t="shared" ref="D101:J101" si="29">D102+D110+D143+D146+D153+D159+D173</f>
        <v>22595302</v>
      </c>
      <c r="E101" s="24">
        <f t="shared" si="29"/>
        <v>60000</v>
      </c>
      <c r="F101" s="24">
        <f t="shared" si="29"/>
        <v>11063851</v>
      </c>
      <c r="G101" s="24">
        <f t="shared" si="29"/>
        <v>6519845</v>
      </c>
      <c r="H101" s="24">
        <f t="shared" si="29"/>
        <v>4544006</v>
      </c>
      <c r="I101" s="24">
        <f t="shared" si="29"/>
        <v>4059255</v>
      </c>
      <c r="J101" s="24">
        <f t="shared" si="29"/>
        <v>9236</v>
      </c>
      <c r="K101" s="24">
        <f>K102+K110+K143+K146+K153+K159+K173+K189</f>
        <v>484545</v>
      </c>
      <c r="L101" s="24">
        <f>L102+L110+L143+L146+L153+L159+L173</f>
        <v>4553036</v>
      </c>
      <c r="M101" s="24">
        <f>M102+M110+M143+M146+M153+M159+M173+M189</f>
        <v>63000</v>
      </c>
      <c r="N101" s="24">
        <f>N102+N110+N143+N146+N153+N159+N173+N189</f>
        <v>68000</v>
      </c>
      <c r="O101" s="24">
        <f>O102+O110+O143+O146+O153+O159+O173+O189</f>
        <v>205200</v>
      </c>
      <c r="P101" s="24">
        <f>P102+P110+P143+P146+P153+P159+P173+P189</f>
        <v>4889236</v>
      </c>
      <c r="Q101" s="37">
        <v>11295668</v>
      </c>
      <c r="R101" s="72">
        <f>Q101-P101</f>
        <v>6406432</v>
      </c>
      <c r="T101" s="86"/>
    </row>
    <row r="102" spans="1:26" ht="24" x14ac:dyDescent="0.2">
      <c r="A102" s="145" t="s">
        <v>31</v>
      </c>
      <c r="B102" s="25" t="s">
        <v>32</v>
      </c>
      <c r="C102" s="75"/>
      <c r="D102" s="25">
        <f t="shared" ref="D102:O102" si="30">D103+D106</f>
        <v>15750</v>
      </c>
      <c r="E102" s="25">
        <f t="shared" si="30"/>
        <v>0</v>
      </c>
      <c r="F102" s="25">
        <f t="shared" si="30"/>
        <v>15750</v>
      </c>
      <c r="G102" s="25">
        <f t="shared" si="30"/>
        <v>0</v>
      </c>
      <c r="H102" s="25">
        <f t="shared" si="30"/>
        <v>15750</v>
      </c>
      <c r="I102" s="25">
        <f t="shared" si="30"/>
        <v>0</v>
      </c>
      <c r="J102" s="25">
        <f t="shared" si="30"/>
        <v>0</v>
      </c>
      <c r="K102" s="25">
        <f t="shared" si="30"/>
        <v>15750</v>
      </c>
      <c r="L102" s="25">
        <f t="shared" si="30"/>
        <v>15750</v>
      </c>
      <c r="M102" s="25">
        <f t="shared" si="30"/>
        <v>0</v>
      </c>
      <c r="N102" s="25">
        <f t="shared" si="30"/>
        <v>0</v>
      </c>
      <c r="O102" s="25">
        <f t="shared" si="30"/>
        <v>34200</v>
      </c>
      <c r="P102" s="25">
        <f>P103+P106</f>
        <v>49950</v>
      </c>
      <c r="R102" s="72">
        <f>R144+R146</f>
        <v>641571</v>
      </c>
      <c r="Y102" s="104"/>
      <c r="Z102" s="104"/>
    </row>
    <row r="103" spans="1:26" x14ac:dyDescent="0.2">
      <c r="A103" s="120" t="s">
        <v>255</v>
      </c>
      <c r="B103" s="41" t="s">
        <v>256</v>
      </c>
      <c r="C103" s="106"/>
      <c r="D103" s="41">
        <f t="shared" ref="D103:H103" si="31">D104</f>
        <v>14000</v>
      </c>
      <c r="E103" s="41">
        <f t="shared" si="31"/>
        <v>0</v>
      </c>
      <c r="F103" s="41">
        <f t="shared" si="31"/>
        <v>14000</v>
      </c>
      <c r="G103" s="41">
        <f t="shared" si="31"/>
        <v>0</v>
      </c>
      <c r="H103" s="41">
        <f t="shared" si="31"/>
        <v>14000</v>
      </c>
      <c r="I103" s="41">
        <f t="shared" ref="I103:J103" si="32">I104+I105</f>
        <v>0</v>
      </c>
      <c r="J103" s="41">
        <f t="shared" si="32"/>
        <v>0</v>
      </c>
      <c r="K103" s="41">
        <f>K104+K105</f>
        <v>14000</v>
      </c>
      <c r="L103" s="41">
        <f t="shared" ref="L103:P103" si="33">L104+L105</f>
        <v>14000</v>
      </c>
      <c r="M103" s="41">
        <f t="shared" si="33"/>
        <v>0</v>
      </c>
      <c r="N103" s="41">
        <f t="shared" si="33"/>
        <v>0</v>
      </c>
      <c r="O103" s="41">
        <f t="shared" si="33"/>
        <v>1200</v>
      </c>
      <c r="P103" s="41">
        <f t="shared" si="33"/>
        <v>15200</v>
      </c>
      <c r="R103" s="72">
        <f>R102-R101</f>
        <v>-5764861</v>
      </c>
    </row>
    <row r="104" spans="1:26" ht="24" x14ac:dyDescent="0.2">
      <c r="A104" s="146" t="s">
        <v>34</v>
      </c>
      <c r="B104" s="28" t="s">
        <v>260</v>
      </c>
      <c r="C104" s="55" t="s">
        <v>40</v>
      </c>
      <c r="D104" s="27">
        <v>14000</v>
      </c>
      <c r="E104" s="27">
        <v>0</v>
      </c>
      <c r="F104" s="27">
        <v>14000</v>
      </c>
      <c r="G104" s="27">
        <v>0</v>
      </c>
      <c r="H104" s="34">
        <f t="shared" ref="H104:H109" si="34">F104-G104</f>
        <v>14000</v>
      </c>
      <c r="I104" s="34"/>
      <c r="J104" s="34"/>
      <c r="K104" s="34">
        <v>14000</v>
      </c>
      <c r="L104" s="80">
        <f>SUM(I104:K104)</f>
        <v>14000</v>
      </c>
      <c r="M104" s="36"/>
      <c r="N104" s="36"/>
      <c r="O104" s="34"/>
      <c r="P104" s="80">
        <f>SUM(L104:O104)</f>
        <v>14000</v>
      </c>
    </row>
    <row r="105" spans="1:26" x14ac:dyDescent="0.2">
      <c r="A105" s="146" t="s">
        <v>34</v>
      </c>
      <c r="B105" s="28" t="s">
        <v>653</v>
      </c>
      <c r="C105" s="55" t="s">
        <v>40</v>
      </c>
      <c r="D105" s="27">
        <v>14000</v>
      </c>
      <c r="E105" s="27">
        <v>0</v>
      </c>
      <c r="F105" s="27">
        <v>14000</v>
      </c>
      <c r="G105" s="27">
        <v>0</v>
      </c>
      <c r="H105" s="34">
        <f t="shared" ref="H105" si="35">F105-G105</f>
        <v>14000</v>
      </c>
      <c r="I105" s="34"/>
      <c r="J105" s="34"/>
      <c r="K105" s="34"/>
      <c r="L105" s="80">
        <f>SUM(I105:K105)</f>
        <v>0</v>
      </c>
      <c r="M105" s="36"/>
      <c r="N105" s="36"/>
      <c r="O105" s="34">
        <v>1200</v>
      </c>
      <c r="P105" s="80">
        <f>SUM(L105:O105)</f>
        <v>1200</v>
      </c>
    </row>
    <row r="106" spans="1:26" ht="24" x14ac:dyDescent="0.2">
      <c r="A106" s="120" t="s">
        <v>261</v>
      </c>
      <c r="B106" s="41" t="s">
        <v>262</v>
      </c>
      <c r="C106" s="106"/>
      <c r="D106" s="41">
        <f>D109</f>
        <v>1750</v>
      </c>
      <c r="E106" s="41">
        <f>E109</f>
        <v>0</v>
      </c>
      <c r="F106" s="41">
        <f>F109</f>
        <v>1750</v>
      </c>
      <c r="G106" s="41">
        <f>G109</f>
        <v>0</v>
      </c>
      <c r="H106" s="41">
        <f>H109</f>
        <v>1750</v>
      </c>
      <c r="I106" s="41">
        <f>I107+I108+I109</f>
        <v>0</v>
      </c>
      <c r="J106" s="41">
        <f t="shared" ref="J106:P106" si="36">J107+J108+J109</f>
        <v>0</v>
      </c>
      <c r="K106" s="41">
        <f t="shared" si="36"/>
        <v>1750</v>
      </c>
      <c r="L106" s="41">
        <f t="shared" si="36"/>
        <v>1750</v>
      </c>
      <c r="M106" s="41">
        <f t="shared" si="36"/>
        <v>0</v>
      </c>
      <c r="N106" s="41">
        <f t="shared" si="36"/>
        <v>0</v>
      </c>
      <c r="O106" s="41">
        <f t="shared" si="36"/>
        <v>33000</v>
      </c>
      <c r="P106" s="41">
        <f t="shared" si="36"/>
        <v>34750</v>
      </c>
    </row>
    <row r="107" spans="1:26" ht="24" x14ac:dyDescent="0.2">
      <c r="A107" s="146" t="s">
        <v>34</v>
      </c>
      <c r="B107" s="28" t="s">
        <v>263</v>
      </c>
      <c r="C107" s="55" t="s">
        <v>40</v>
      </c>
      <c r="D107" s="27">
        <v>1750</v>
      </c>
      <c r="E107" s="27">
        <v>0</v>
      </c>
      <c r="F107" s="27">
        <v>1750</v>
      </c>
      <c r="G107" s="27">
        <v>0</v>
      </c>
      <c r="H107" s="34">
        <f t="shared" ref="H107:H108" si="37">F107-G107</f>
        <v>1750</v>
      </c>
      <c r="I107" s="34"/>
      <c r="J107" s="34"/>
      <c r="K107" s="34">
        <v>1750</v>
      </c>
      <c r="L107" s="80">
        <f>SUM(I107:K107)</f>
        <v>1750</v>
      </c>
      <c r="M107" s="36"/>
      <c r="N107" s="36"/>
      <c r="O107" s="34"/>
      <c r="P107" s="80">
        <f>SUM(L107:O107)</f>
        <v>1750</v>
      </c>
    </row>
    <row r="108" spans="1:26" x14ac:dyDescent="0.2">
      <c r="A108" s="146" t="s">
        <v>34</v>
      </c>
      <c r="B108" s="28" t="s">
        <v>662</v>
      </c>
      <c r="C108" s="55" t="s">
        <v>40</v>
      </c>
      <c r="D108" s="27">
        <v>1750</v>
      </c>
      <c r="E108" s="27">
        <v>0</v>
      </c>
      <c r="F108" s="27">
        <v>1750</v>
      </c>
      <c r="G108" s="27">
        <v>0</v>
      </c>
      <c r="H108" s="34">
        <f t="shared" si="37"/>
        <v>1750</v>
      </c>
      <c r="I108" s="34"/>
      <c r="J108" s="34"/>
      <c r="K108" s="34"/>
      <c r="L108" s="80">
        <f>SUM(I108:K108)</f>
        <v>0</v>
      </c>
      <c r="M108" s="36"/>
      <c r="N108" s="36"/>
      <c r="O108" s="34">
        <v>30000</v>
      </c>
      <c r="P108" s="80">
        <f>SUM(L108:O108)</f>
        <v>30000</v>
      </c>
    </row>
    <row r="109" spans="1:26" x14ac:dyDescent="0.2">
      <c r="A109" s="146" t="s">
        <v>34</v>
      </c>
      <c r="B109" s="28" t="s">
        <v>654</v>
      </c>
      <c r="C109" s="55" t="s">
        <v>40</v>
      </c>
      <c r="D109" s="27">
        <v>1750</v>
      </c>
      <c r="E109" s="27">
        <v>0</v>
      </c>
      <c r="F109" s="27">
        <v>1750</v>
      </c>
      <c r="G109" s="27">
        <v>0</v>
      </c>
      <c r="H109" s="34">
        <f t="shared" si="34"/>
        <v>1750</v>
      </c>
      <c r="I109" s="34"/>
      <c r="J109" s="34"/>
      <c r="K109" s="34"/>
      <c r="L109" s="80">
        <f>SUM(I109:K109)</f>
        <v>0</v>
      </c>
      <c r="M109" s="36"/>
      <c r="N109" s="36"/>
      <c r="O109" s="34">
        <v>3000</v>
      </c>
      <c r="P109" s="80">
        <f>SUM(L109:O109)</f>
        <v>3000</v>
      </c>
    </row>
    <row r="110" spans="1:26" ht="24" x14ac:dyDescent="0.2">
      <c r="A110" s="145" t="s">
        <v>41</v>
      </c>
      <c r="B110" s="25" t="s">
        <v>42</v>
      </c>
      <c r="C110" s="75"/>
      <c r="D110" s="25">
        <f t="shared" ref="D110:H110" si="38">D111+D115+D120</f>
        <v>21907052</v>
      </c>
      <c r="E110" s="25">
        <f t="shared" si="38"/>
        <v>0</v>
      </c>
      <c r="F110" s="25">
        <f t="shared" si="38"/>
        <v>10511101</v>
      </c>
      <c r="G110" s="25">
        <f t="shared" si="38"/>
        <v>6417046</v>
      </c>
      <c r="H110" s="25">
        <f t="shared" si="38"/>
        <v>4094055</v>
      </c>
      <c r="I110" s="25">
        <f>I111+I115+I118+I120</f>
        <v>4059255</v>
      </c>
      <c r="J110" s="25">
        <f t="shared" ref="J110:O110" si="39">J111+J115+J118+J120</f>
        <v>0</v>
      </c>
      <c r="K110" s="25">
        <f t="shared" si="39"/>
        <v>34800</v>
      </c>
      <c r="L110" s="25">
        <f t="shared" si="39"/>
        <v>4094055</v>
      </c>
      <c r="M110" s="25">
        <f t="shared" si="39"/>
        <v>47800</v>
      </c>
      <c r="N110" s="25">
        <f t="shared" si="39"/>
        <v>0</v>
      </c>
      <c r="O110" s="25">
        <f t="shared" si="39"/>
        <v>0</v>
      </c>
      <c r="P110" s="25">
        <f>P111+P115+P118+P120</f>
        <v>4141855</v>
      </c>
    </row>
    <row r="111" spans="1:26" x14ac:dyDescent="0.2">
      <c r="A111" s="120" t="s">
        <v>255</v>
      </c>
      <c r="B111" s="41" t="s">
        <v>256</v>
      </c>
      <c r="C111" s="106"/>
      <c r="D111" s="41">
        <f t="shared" ref="D111:H111" si="40">D112</f>
        <v>0</v>
      </c>
      <c r="E111" s="41">
        <f t="shared" si="40"/>
        <v>0</v>
      </c>
      <c r="F111" s="41">
        <f t="shared" si="40"/>
        <v>0</v>
      </c>
      <c r="G111" s="41">
        <f t="shared" si="40"/>
        <v>0</v>
      </c>
      <c r="H111" s="41">
        <f t="shared" si="40"/>
        <v>0</v>
      </c>
      <c r="I111" s="41">
        <f t="shared" ref="I111:L111" si="41">I112+I113+I114</f>
        <v>0</v>
      </c>
      <c r="J111" s="41">
        <f t="shared" si="41"/>
        <v>0</v>
      </c>
      <c r="K111" s="41">
        <f t="shared" si="41"/>
        <v>0</v>
      </c>
      <c r="L111" s="41">
        <f t="shared" si="41"/>
        <v>0</v>
      </c>
      <c r="M111" s="41">
        <f>M112+M113+M114</f>
        <v>4800</v>
      </c>
      <c r="N111" s="41">
        <f t="shared" ref="N111:T111" si="42">N112+N113+N114</f>
        <v>0</v>
      </c>
      <c r="O111" s="41">
        <f t="shared" si="42"/>
        <v>0</v>
      </c>
      <c r="P111" s="41">
        <f t="shared" si="42"/>
        <v>4800</v>
      </c>
      <c r="Q111" s="41">
        <f t="shared" si="42"/>
        <v>0</v>
      </c>
      <c r="R111" s="41">
        <f t="shared" si="42"/>
        <v>0</v>
      </c>
      <c r="S111" s="41">
        <f t="shared" si="42"/>
        <v>0</v>
      </c>
      <c r="T111" s="41">
        <f t="shared" si="42"/>
        <v>0</v>
      </c>
    </row>
    <row r="112" spans="1:26" x14ac:dyDescent="0.2">
      <c r="A112" s="134">
        <v>2239</v>
      </c>
      <c r="B112" s="28" t="s">
        <v>653</v>
      </c>
      <c r="C112" s="103"/>
      <c r="D112" s="76"/>
      <c r="E112" s="76">
        <v>0</v>
      </c>
      <c r="F112" s="76"/>
      <c r="G112" s="76">
        <v>0</v>
      </c>
      <c r="H112" s="76">
        <f t="shared" ref="H112:H163" si="43">F112-G112</f>
        <v>0</v>
      </c>
      <c r="I112" s="76"/>
      <c r="J112" s="76"/>
      <c r="K112" s="76"/>
      <c r="L112" s="77">
        <f>SUM(I112:K112)</f>
        <v>0</v>
      </c>
      <c r="M112" s="78">
        <v>800</v>
      </c>
      <c r="N112" s="78"/>
      <c r="O112" s="78"/>
      <c r="P112" s="77">
        <f>SUM(L112:O112)</f>
        <v>800</v>
      </c>
    </row>
    <row r="113" spans="1:20" x14ac:dyDescent="0.2">
      <c r="A113" s="134">
        <v>2239</v>
      </c>
      <c r="B113" s="28" t="s">
        <v>655</v>
      </c>
      <c r="C113" s="103"/>
      <c r="D113" s="76"/>
      <c r="E113" s="76">
        <v>0</v>
      </c>
      <c r="F113" s="76"/>
      <c r="G113" s="76">
        <v>0</v>
      </c>
      <c r="H113" s="76">
        <f t="shared" si="43"/>
        <v>0</v>
      </c>
      <c r="I113" s="76"/>
      <c r="J113" s="76"/>
      <c r="K113" s="76"/>
      <c r="L113" s="77">
        <f>SUM(I113:K113)</f>
        <v>0</v>
      </c>
      <c r="M113" s="78">
        <v>2000</v>
      </c>
      <c r="N113" s="78"/>
      <c r="O113" s="78"/>
      <c r="P113" s="77">
        <f>SUM(L113:O113)</f>
        <v>2000</v>
      </c>
    </row>
    <row r="114" spans="1:20" x14ac:dyDescent="0.2">
      <c r="A114" s="134">
        <v>2239</v>
      </c>
      <c r="B114" s="28" t="s">
        <v>657</v>
      </c>
      <c r="C114" s="103"/>
      <c r="D114" s="76"/>
      <c r="E114" s="76">
        <v>0</v>
      </c>
      <c r="F114" s="76"/>
      <c r="G114" s="76">
        <v>0</v>
      </c>
      <c r="H114" s="76">
        <f t="shared" ref="H114" si="44">F114-G114</f>
        <v>0</v>
      </c>
      <c r="I114" s="76"/>
      <c r="J114" s="76"/>
      <c r="K114" s="76"/>
      <c r="L114" s="77">
        <f>SUM(I114:K114)</f>
        <v>0</v>
      </c>
      <c r="M114" s="78">
        <v>2000</v>
      </c>
      <c r="N114" s="78"/>
      <c r="O114" s="78"/>
      <c r="P114" s="77">
        <f>SUM(L114:O114)</f>
        <v>2000</v>
      </c>
    </row>
    <row r="115" spans="1:20" s="58" customFormat="1" x14ac:dyDescent="0.2">
      <c r="A115" s="136">
        <v>5204</v>
      </c>
      <c r="B115" s="41" t="s">
        <v>470</v>
      </c>
      <c r="C115" s="106"/>
      <c r="D115" s="41"/>
      <c r="E115" s="41"/>
      <c r="F115" s="41"/>
      <c r="G115" s="41"/>
      <c r="H115" s="41"/>
      <c r="I115" s="41">
        <f t="shared" ref="I115:P115" si="45">I116+I117</f>
        <v>0</v>
      </c>
      <c r="J115" s="41">
        <f t="shared" si="45"/>
        <v>0</v>
      </c>
      <c r="K115" s="41">
        <f t="shared" si="45"/>
        <v>0</v>
      </c>
      <c r="L115" s="41">
        <f t="shared" si="45"/>
        <v>0</v>
      </c>
      <c r="M115" s="41">
        <f t="shared" si="45"/>
        <v>40000</v>
      </c>
      <c r="N115" s="41">
        <f t="shared" si="45"/>
        <v>0</v>
      </c>
      <c r="O115" s="41">
        <f t="shared" si="45"/>
        <v>0</v>
      </c>
      <c r="P115" s="41">
        <f t="shared" si="45"/>
        <v>40000</v>
      </c>
    </row>
    <row r="116" spans="1:20" x14ac:dyDescent="0.2">
      <c r="A116" s="124">
        <v>2239</v>
      </c>
      <c r="B116" s="35" t="s">
        <v>658</v>
      </c>
      <c r="C116" s="81"/>
      <c r="D116" s="34"/>
      <c r="E116" s="34"/>
      <c r="F116" s="34"/>
      <c r="G116" s="34"/>
      <c r="H116" s="34"/>
      <c r="I116" s="34"/>
      <c r="J116" s="34"/>
      <c r="K116" s="34"/>
      <c r="L116" s="80">
        <f>SUM(I116:K116)</f>
        <v>0</v>
      </c>
      <c r="M116" s="36">
        <v>40000</v>
      </c>
      <c r="N116" s="36"/>
      <c r="O116" s="36"/>
      <c r="P116" s="80">
        <f>SUM(L116:O116)</f>
        <v>40000</v>
      </c>
    </row>
    <row r="117" spans="1:20" x14ac:dyDescent="0.2">
      <c r="A117" s="138"/>
      <c r="B117" s="35"/>
      <c r="C117" s="81"/>
      <c r="D117" s="34"/>
      <c r="E117" s="34"/>
      <c r="F117" s="34"/>
      <c r="G117" s="34"/>
      <c r="H117" s="34"/>
      <c r="I117" s="34"/>
      <c r="J117" s="34"/>
      <c r="K117" s="34"/>
      <c r="L117" s="80"/>
      <c r="M117" s="36"/>
      <c r="N117" s="36"/>
      <c r="O117" s="36"/>
      <c r="P117" s="80">
        <f>SUM(L117:O117)</f>
        <v>0</v>
      </c>
    </row>
    <row r="118" spans="1:20" x14ac:dyDescent="0.2">
      <c r="A118" s="136">
        <v>5205</v>
      </c>
      <c r="B118" s="41" t="s">
        <v>428</v>
      </c>
      <c r="C118" s="106"/>
      <c r="D118" s="41">
        <f t="shared" ref="D118:M120" si="46">SUM(D119:D138)</f>
        <v>43179004</v>
      </c>
      <c r="E118" s="41">
        <f t="shared" si="46"/>
        <v>0</v>
      </c>
      <c r="F118" s="41">
        <f t="shared" si="46"/>
        <v>20387102</v>
      </c>
      <c r="G118" s="41">
        <f t="shared" si="46"/>
        <v>12811292</v>
      </c>
      <c r="H118" s="41">
        <f t="shared" si="46"/>
        <v>7575810</v>
      </c>
      <c r="I118" s="41">
        <f>I119</f>
        <v>0</v>
      </c>
      <c r="J118" s="41">
        <f t="shared" ref="J118:T118" si="47">J119</f>
        <v>0</v>
      </c>
      <c r="K118" s="41">
        <f t="shared" si="47"/>
        <v>0</v>
      </c>
      <c r="L118" s="41">
        <f t="shared" si="47"/>
        <v>0</v>
      </c>
      <c r="M118" s="41">
        <f t="shared" si="47"/>
        <v>3000</v>
      </c>
      <c r="N118" s="41">
        <f t="shared" si="47"/>
        <v>0</v>
      </c>
      <c r="O118" s="41">
        <f t="shared" si="47"/>
        <v>0</v>
      </c>
      <c r="P118" s="41">
        <f t="shared" si="47"/>
        <v>3000</v>
      </c>
      <c r="Q118" s="41">
        <f t="shared" si="47"/>
        <v>0</v>
      </c>
      <c r="R118" s="41">
        <f t="shared" si="47"/>
        <v>0</v>
      </c>
      <c r="S118" s="41">
        <f t="shared" si="47"/>
        <v>0</v>
      </c>
      <c r="T118" s="41">
        <f t="shared" si="47"/>
        <v>0</v>
      </c>
    </row>
    <row r="119" spans="1:20" x14ac:dyDescent="0.2">
      <c r="A119" s="124">
        <v>2285</v>
      </c>
      <c r="B119" s="35" t="s">
        <v>659</v>
      </c>
      <c r="C119" s="81"/>
      <c r="D119" s="34"/>
      <c r="E119" s="34"/>
      <c r="F119" s="34"/>
      <c r="G119" s="34"/>
      <c r="H119" s="34"/>
      <c r="I119" s="34"/>
      <c r="J119" s="34"/>
      <c r="K119" s="34"/>
      <c r="L119" s="80"/>
      <c r="M119" s="36">
        <v>3000</v>
      </c>
      <c r="N119" s="36"/>
      <c r="O119" s="36"/>
      <c r="P119" s="80">
        <f>SUM(L119:O119)</f>
        <v>3000</v>
      </c>
    </row>
    <row r="120" spans="1:20" x14ac:dyDescent="0.2">
      <c r="A120" s="120" t="s">
        <v>271</v>
      </c>
      <c r="B120" s="41" t="s">
        <v>272</v>
      </c>
      <c r="C120" s="106"/>
      <c r="D120" s="41">
        <f t="shared" si="46"/>
        <v>21907052</v>
      </c>
      <c r="E120" s="41">
        <f t="shared" si="46"/>
        <v>0</v>
      </c>
      <c r="F120" s="41">
        <f t="shared" si="46"/>
        <v>10511101</v>
      </c>
      <c r="G120" s="41">
        <f t="shared" si="46"/>
        <v>6417046</v>
      </c>
      <c r="H120" s="41">
        <f t="shared" si="46"/>
        <v>4094055</v>
      </c>
      <c r="I120" s="41">
        <f t="shared" si="46"/>
        <v>4059255</v>
      </c>
      <c r="J120" s="41">
        <f t="shared" si="46"/>
        <v>0</v>
      </c>
      <c r="K120" s="41">
        <f t="shared" si="46"/>
        <v>34800</v>
      </c>
      <c r="L120" s="41">
        <f t="shared" si="46"/>
        <v>4094055</v>
      </c>
      <c r="M120" s="41">
        <f t="shared" si="46"/>
        <v>0</v>
      </c>
      <c r="N120" s="41">
        <f t="shared" ref="N120:O120" si="48">SUM(N121:N139)</f>
        <v>0</v>
      </c>
      <c r="O120" s="41">
        <f t="shared" si="48"/>
        <v>0</v>
      </c>
      <c r="P120" s="41">
        <f>SUM(P121:P140)</f>
        <v>4094055</v>
      </c>
    </row>
    <row r="121" spans="1:20" ht="24" x14ac:dyDescent="0.2">
      <c r="A121" s="146" t="s">
        <v>43</v>
      </c>
      <c r="B121" s="28" t="s">
        <v>273</v>
      </c>
      <c r="C121" s="54" t="s">
        <v>47</v>
      </c>
      <c r="D121" s="27">
        <v>2346390</v>
      </c>
      <c r="E121" s="27">
        <v>0</v>
      </c>
      <c r="F121" s="27">
        <v>753190</v>
      </c>
      <c r="G121" s="27">
        <v>0</v>
      </c>
      <c r="H121" s="34">
        <f t="shared" si="43"/>
        <v>753190</v>
      </c>
      <c r="I121" s="34">
        <v>753190</v>
      </c>
      <c r="J121" s="34"/>
      <c r="K121" s="34"/>
      <c r="L121" s="80">
        <f t="shared" ref="L121:L137" si="49">SUM(I121:K121)</f>
        <v>753190</v>
      </c>
      <c r="M121" s="36"/>
      <c r="N121" s="36"/>
      <c r="O121" s="36"/>
      <c r="P121" s="80">
        <f t="shared" ref="P121:P140" si="50">SUM(L121:O121)</f>
        <v>753190</v>
      </c>
    </row>
    <row r="122" spans="1:20" ht="24" x14ac:dyDescent="0.2">
      <c r="A122" s="146" t="s">
        <v>43</v>
      </c>
      <c r="B122" s="28" t="s">
        <v>642</v>
      </c>
      <c r="C122" s="54" t="s">
        <v>47</v>
      </c>
      <c r="D122" s="27">
        <v>13240</v>
      </c>
      <c r="E122" s="27">
        <v>0</v>
      </c>
      <c r="F122" s="27">
        <v>13240</v>
      </c>
      <c r="G122" s="27">
        <v>12400</v>
      </c>
      <c r="H122" s="34">
        <f t="shared" si="43"/>
        <v>840</v>
      </c>
      <c r="I122" s="34">
        <v>240</v>
      </c>
      <c r="J122" s="34"/>
      <c r="K122" s="34">
        <v>600</v>
      </c>
      <c r="L122" s="80">
        <f t="shared" si="49"/>
        <v>840</v>
      </c>
      <c r="M122" s="36"/>
      <c r="N122" s="36"/>
      <c r="O122" s="36"/>
      <c r="P122" s="80">
        <f t="shared" si="50"/>
        <v>840</v>
      </c>
    </row>
    <row r="123" spans="1:20" ht="36" x14ac:dyDescent="0.2">
      <c r="A123" s="146" t="s">
        <v>43</v>
      </c>
      <c r="B123" s="28" t="s">
        <v>643</v>
      </c>
      <c r="C123" s="54" t="s">
        <v>47</v>
      </c>
      <c r="D123" s="27">
        <v>13240</v>
      </c>
      <c r="E123" s="27">
        <v>0</v>
      </c>
      <c r="F123" s="27">
        <v>13240</v>
      </c>
      <c r="G123" s="27">
        <v>12400</v>
      </c>
      <c r="H123" s="34">
        <f t="shared" si="43"/>
        <v>840</v>
      </c>
      <c r="I123" s="34">
        <v>240</v>
      </c>
      <c r="J123" s="34"/>
      <c r="K123" s="34">
        <v>600</v>
      </c>
      <c r="L123" s="80">
        <f t="shared" si="49"/>
        <v>840</v>
      </c>
      <c r="M123" s="36"/>
      <c r="N123" s="36"/>
      <c r="O123" s="36"/>
      <c r="P123" s="80">
        <f t="shared" si="50"/>
        <v>840</v>
      </c>
    </row>
    <row r="124" spans="1:20" ht="24" x14ac:dyDescent="0.2">
      <c r="A124" s="146" t="s">
        <v>43</v>
      </c>
      <c r="B124" s="28" t="s">
        <v>279</v>
      </c>
      <c r="C124" s="54" t="s">
        <v>47</v>
      </c>
      <c r="D124" s="27">
        <v>3044176</v>
      </c>
      <c r="E124" s="27">
        <v>0</v>
      </c>
      <c r="F124" s="27">
        <v>3044176</v>
      </c>
      <c r="G124" s="27">
        <v>2990975</v>
      </c>
      <c r="H124" s="34">
        <f t="shared" si="43"/>
        <v>53201</v>
      </c>
      <c r="I124" s="34">
        <v>50201</v>
      </c>
      <c r="J124" s="34"/>
      <c r="K124" s="34">
        <v>3000</v>
      </c>
      <c r="L124" s="80">
        <f t="shared" si="49"/>
        <v>53201</v>
      </c>
      <c r="M124" s="36"/>
      <c r="N124" s="36"/>
      <c r="O124" s="36"/>
      <c r="P124" s="80">
        <f t="shared" si="50"/>
        <v>53201</v>
      </c>
    </row>
    <row r="125" spans="1:20" ht="24" x14ac:dyDescent="0.2">
      <c r="A125" s="146" t="s">
        <v>43</v>
      </c>
      <c r="B125" s="28" t="s">
        <v>282</v>
      </c>
      <c r="C125" s="54" t="s">
        <v>47</v>
      </c>
      <c r="D125" s="27">
        <v>1525284</v>
      </c>
      <c r="E125" s="27">
        <v>0</v>
      </c>
      <c r="F125" s="27">
        <v>802444</v>
      </c>
      <c r="G125" s="27">
        <v>254301</v>
      </c>
      <c r="H125" s="34">
        <f t="shared" si="43"/>
        <v>548143</v>
      </c>
      <c r="I125" s="34">
        <v>547243</v>
      </c>
      <c r="J125" s="34"/>
      <c r="K125" s="34">
        <v>900</v>
      </c>
      <c r="L125" s="80">
        <f t="shared" si="49"/>
        <v>548143</v>
      </c>
      <c r="M125" s="36"/>
      <c r="N125" s="36"/>
      <c r="O125" s="36"/>
      <c r="P125" s="80">
        <f t="shared" si="50"/>
        <v>548143</v>
      </c>
    </row>
    <row r="126" spans="1:20" ht="24" x14ac:dyDescent="0.2">
      <c r="A126" s="146" t="s">
        <v>43</v>
      </c>
      <c r="B126" s="28" t="s">
        <v>285</v>
      </c>
      <c r="C126" s="54" t="s">
        <v>47</v>
      </c>
      <c r="D126" s="27">
        <v>5863425</v>
      </c>
      <c r="E126" s="27">
        <v>0</v>
      </c>
      <c r="F126" s="27">
        <v>1885157</v>
      </c>
      <c r="G126" s="27">
        <v>1671083</v>
      </c>
      <c r="H126" s="34">
        <f t="shared" si="43"/>
        <v>214074</v>
      </c>
      <c r="I126" s="34">
        <v>211074</v>
      </c>
      <c r="J126" s="34"/>
      <c r="K126" s="34">
        <v>3000</v>
      </c>
      <c r="L126" s="80">
        <f t="shared" si="49"/>
        <v>214074</v>
      </c>
      <c r="M126" s="36"/>
      <c r="N126" s="36"/>
      <c r="O126" s="36"/>
      <c r="P126" s="80">
        <f t="shared" si="50"/>
        <v>214074</v>
      </c>
    </row>
    <row r="127" spans="1:20" ht="24" x14ac:dyDescent="0.2">
      <c r="A127" s="146" t="s">
        <v>43</v>
      </c>
      <c r="B127" s="28" t="s">
        <v>288</v>
      </c>
      <c r="C127" s="54" t="s">
        <v>47</v>
      </c>
      <c r="D127" s="27">
        <v>4625337</v>
      </c>
      <c r="E127" s="27">
        <v>0</v>
      </c>
      <c r="F127" s="27">
        <v>1487733</v>
      </c>
      <c r="G127" s="27">
        <v>1403191</v>
      </c>
      <c r="H127" s="34">
        <f t="shared" si="43"/>
        <v>84542</v>
      </c>
      <c r="I127" s="34">
        <v>81542</v>
      </c>
      <c r="J127" s="34"/>
      <c r="K127" s="34">
        <v>3000</v>
      </c>
      <c r="L127" s="80">
        <f t="shared" si="49"/>
        <v>84542</v>
      </c>
      <c r="M127" s="36"/>
      <c r="N127" s="36"/>
      <c r="O127" s="36"/>
      <c r="P127" s="80">
        <f t="shared" si="50"/>
        <v>84542</v>
      </c>
    </row>
    <row r="128" spans="1:20" ht="24" x14ac:dyDescent="0.2">
      <c r="A128" s="146" t="s">
        <v>43</v>
      </c>
      <c r="B128" s="28" t="s">
        <v>291</v>
      </c>
      <c r="C128" s="54" t="s">
        <v>47</v>
      </c>
      <c r="D128" s="27">
        <v>931942</v>
      </c>
      <c r="E128" s="27">
        <v>0</v>
      </c>
      <c r="F128" s="27">
        <v>280583</v>
      </c>
      <c r="G128" s="27">
        <v>0</v>
      </c>
      <c r="H128" s="34">
        <f t="shared" si="43"/>
        <v>280583</v>
      </c>
      <c r="I128" s="34">
        <v>279583</v>
      </c>
      <c r="J128" s="34"/>
      <c r="K128" s="34">
        <v>1000</v>
      </c>
      <c r="L128" s="80">
        <f t="shared" si="49"/>
        <v>280583</v>
      </c>
      <c r="M128" s="36"/>
      <c r="N128" s="36"/>
      <c r="O128" s="36"/>
      <c r="P128" s="80">
        <f t="shared" si="50"/>
        <v>280583</v>
      </c>
    </row>
    <row r="129" spans="1:18" ht="36" x14ac:dyDescent="0.2">
      <c r="A129" s="146" t="s">
        <v>43</v>
      </c>
      <c r="B129" s="28" t="s">
        <v>293</v>
      </c>
      <c r="C129" s="54" t="s">
        <v>47</v>
      </c>
      <c r="D129" s="27">
        <v>1725343</v>
      </c>
      <c r="E129" s="27">
        <v>0</v>
      </c>
      <c r="F129" s="27">
        <v>1022121</v>
      </c>
      <c r="G129" s="27">
        <v>0</v>
      </c>
      <c r="H129" s="34">
        <f t="shared" si="43"/>
        <v>1022121</v>
      </c>
      <c r="I129" s="34">
        <v>1022121</v>
      </c>
      <c r="J129" s="34"/>
      <c r="K129" s="34"/>
      <c r="L129" s="80">
        <f t="shared" si="49"/>
        <v>1022121</v>
      </c>
      <c r="M129" s="36"/>
      <c r="N129" s="36"/>
      <c r="O129" s="36"/>
      <c r="P129" s="80">
        <f t="shared" si="50"/>
        <v>1022121</v>
      </c>
    </row>
    <row r="130" spans="1:18" ht="36" x14ac:dyDescent="0.2">
      <c r="A130" s="146" t="s">
        <v>43</v>
      </c>
      <c r="B130" s="28" t="s">
        <v>296</v>
      </c>
      <c r="C130" s="54" t="s">
        <v>47</v>
      </c>
      <c r="D130" s="27">
        <v>897575</v>
      </c>
      <c r="E130" s="27">
        <v>0</v>
      </c>
      <c r="F130" s="27">
        <v>288117</v>
      </c>
      <c r="G130" s="27">
        <v>0</v>
      </c>
      <c r="H130" s="34">
        <f t="shared" si="43"/>
        <v>288117</v>
      </c>
      <c r="I130" s="34">
        <v>288117</v>
      </c>
      <c r="J130" s="34"/>
      <c r="K130" s="34"/>
      <c r="L130" s="80">
        <f t="shared" si="49"/>
        <v>288117</v>
      </c>
      <c r="M130" s="36"/>
      <c r="N130" s="36"/>
      <c r="O130" s="36"/>
      <c r="P130" s="80">
        <f t="shared" si="50"/>
        <v>288117</v>
      </c>
    </row>
    <row r="131" spans="1:18" ht="36" x14ac:dyDescent="0.2">
      <c r="A131" s="146" t="s">
        <v>43</v>
      </c>
      <c r="B131" s="28" t="s">
        <v>644</v>
      </c>
      <c r="C131" s="54" t="s">
        <v>47</v>
      </c>
      <c r="D131" s="27">
        <v>11490</v>
      </c>
      <c r="E131" s="27">
        <v>0</v>
      </c>
      <c r="F131" s="27">
        <v>11490</v>
      </c>
      <c r="G131" s="27">
        <v>9600</v>
      </c>
      <c r="H131" s="34">
        <f t="shared" si="43"/>
        <v>1890</v>
      </c>
      <c r="I131" s="34">
        <v>890</v>
      </c>
      <c r="J131" s="34"/>
      <c r="K131" s="34">
        <v>1000</v>
      </c>
      <c r="L131" s="80">
        <f t="shared" si="49"/>
        <v>1890</v>
      </c>
      <c r="M131" s="36"/>
      <c r="N131" s="36"/>
      <c r="O131" s="36"/>
      <c r="P131" s="80">
        <f t="shared" si="50"/>
        <v>1890</v>
      </c>
    </row>
    <row r="132" spans="1:18" ht="24" x14ac:dyDescent="0.2">
      <c r="A132" s="146" t="s">
        <v>43</v>
      </c>
      <c r="B132" s="28" t="s">
        <v>645</v>
      </c>
      <c r="C132" s="54" t="s">
        <v>47</v>
      </c>
      <c r="D132" s="27">
        <v>11490</v>
      </c>
      <c r="E132" s="27">
        <v>0</v>
      </c>
      <c r="F132" s="27">
        <v>11490</v>
      </c>
      <c r="G132" s="27">
        <v>10200</v>
      </c>
      <c r="H132" s="34">
        <f t="shared" si="43"/>
        <v>1290</v>
      </c>
      <c r="I132" s="34">
        <v>290</v>
      </c>
      <c r="J132" s="34"/>
      <c r="K132" s="34">
        <v>1000</v>
      </c>
      <c r="L132" s="80">
        <f t="shared" si="49"/>
        <v>1290</v>
      </c>
      <c r="M132" s="36"/>
      <c r="N132" s="36"/>
      <c r="O132" s="36"/>
      <c r="P132" s="80">
        <f t="shared" si="50"/>
        <v>1290</v>
      </c>
    </row>
    <row r="133" spans="1:18" ht="36" x14ac:dyDescent="0.2">
      <c r="A133" s="146" t="s">
        <v>43</v>
      </c>
      <c r="B133" s="28" t="s">
        <v>303</v>
      </c>
      <c r="C133" s="54" t="s">
        <v>47</v>
      </c>
      <c r="D133" s="27">
        <v>94160</v>
      </c>
      <c r="E133" s="27">
        <v>0</v>
      </c>
      <c r="F133" s="27">
        <v>94160</v>
      </c>
      <c r="G133" s="27">
        <v>0</v>
      </c>
      <c r="H133" s="34">
        <f t="shared" si="43"/>
        <v>94160</v>
      </c>
      <c r="I133" s="34">
        <v>94160</v>
      </c>
      <c r="J133" s="34"/>
      <c r="K133" s="34"/>
      <c r="L133" s="80">
        <f t="shared" si="49"/>
        <v>94160</v>
      </c>
      <c r="M133" s="36"/>
      <c r="N133" s="36"/>
      <c r="O133" s="36"/>
      <c r="P133" s="80">
        <f t="shared" si="50"/>
        <v>94160</v>
      </c>
    </row>
    <row r="134" spans="1:18" ht="36" x14ac:dyDescent="0.2">
      <c r="A134" s="146" t="s">
        <v>43</v>
      </c>
      <c r="B134" s="28" t="s">
        <v>305</v>
      </c>
      <c r="C134" s="54" t="s">
        <v>47</v>
      </c>
      <c r="D134" s="27">
        <v>94160</v>
      </c>
      <c r="E134" s="27">
        <v>0</v>
      </c>
      <c r="F134" s="27">
        <v>94160</v>
      </c>
      <c r="G134" s="27">
        <v>0</v>
      </c>
      <c r="H134" s="34">
        <f t="shared" si="43"/>
        <v>94160</v>
      </c>
      <c r="I134" s="34">
        <v>94160</v>
      </c>
      <c r="J134" s="34"/>
      <c r="K134" s="34"/>
      <c r="L134" s="80">
        <f t="shared" si="49"/>
        <v>94160</v>
      </c>
      <c r="M134" s="36"/>
      <c r="N134" s="36"/>
      <c r="O134" s="36"/>
      <c r="P134" s="80">
        <f t="shared" si="50"/>
        <v>94160</v>
      </c>
    </row>
    <row r="135" spans="1:18" ht="36" x14ac:dyDescent="0.2">
      <c r="A135" s="146" t="s">
        <v>43</v>
      </c>
      <c r="B135" s="28" t="s">
        <v>646</v>
      </c>
      <c r="C135" s="54" t="s">
        <v>47</v>
      </c>
      <c r="D135" s="27">
        <v>13240</v>
      </c>
      <c r="E135" s="27">
        <v>0</v>
      </c>
      <c r="F135" s="27">
        <v>13240</v>
      </c>
      <c r="G135" s="27">
        <v>11916</v>
      </c>
      <c r="H135" s="34">
        <f t="shared" si="43"/>
        <v>1324</v>
      </c>
      <c r="I135" s="34">
        <v>324</v>
      </c>
      <c r="J135" s="34"/>
      <c r="K135" s="34">
        <v>1000</v>
      </c>
      <c r="L135" s="80">
        <f t="shared" si="49"/>
        <v>1324</v>
      </c>
      <c r="M135" s="36"/>
      <c r="N135" s="36"/>
      <c r="O135" s="36"/>
      <c r="P135" s="80">
        <f t="shared" si="50"/>
        <v>1324</v>
      </c>
    </row>
    <row r="136" spans="1:18" ht="24" x14ac:dyDescent="0.2">
      <c r="A136" s="146" t="s">
        <v>43</v>
      </c>
      <c r="B136" s="28" t="s">
        <v>647</v>
      </c>
      <c r="C136" s="54" t="s">
        <v>47</v>
      </c>
      <c r="D136" s="27">
        <v>19380</v>
      </c>
      <c r="E136" s="27">
        <v>0</v>
      </c>
      <c r="F136" s="27">
        <v>19380</v>
      </c>
      <c r="G136" s="27">
        <v>18180</v>
      </c>
      <c r="H136" s="34">
        <f t="shared" si="43"/>
        <v>1200</v>
      </c>
      <c r="I136" s="34">
        <v>100</v>
      </c>
      <c r="J136" s="34"/>
      <c r="K136" s="34">
        <v>1100</v>
      </c>
      <c r="L136" s="80">
        <f t="shared" si="49"/>
        <v>1200</v>
      </c>
      <c r="M136" s="36"/>
      <c r="N136" s="36"/>
      <c r="O136" s="36"/>
      <c r="P136" s="80">
        <f t="shared" si="50"/>
        <v>1200</v>
      </c>
    </row>
    <row r="137" spans="1:18" ht="24" x14ac:dyDescent="0.2">
      <c r="A137" s="146" t="s">
        <v>43</v>
      </c>
      <c r="B137" s="28" t="s">
        <v>310</v>
      </c>
      <c r="C137" s="54" t="s">
        <v>40</v>
      </c>
      <c r="D137" s="27">
        <v>1500</v>
      </c>
      <c r="E137" s="27">
        <v>0</v>
      </c>
      <c r="F137" s="27">
        <v>1500</v>
      </c>
      <c r="G137" s="27">
        <v>0</v>
      </c>
      <c r="H137" s="34">
        <f t="shared" si="43"/>
        <v>1500</v>
      </c>
      <c r="I137" s="34"/>
      <c r="J137" s="34"/>
      <c r="K137" s="34">
        <v>1500</v>
      </c>
      <c r="L137" s="80">
        <f t="shared" si="49"/>
        <v>1500</v>
      </c>
      <c r="M137" s="36"/>
      <c r="N137" s="36"/>
      <c r="O137" s="36"/>
      <c r="P137" s="80">
        <f t="shared" si="50"/>
        <v>1500</v>
      </c>
    </row>
    <row r="138" spans="1:18" ht="36" x14ac:dyDescent="0.2">
      <c r="A138" s="146" t="s">
        <v>43</v>
      </c>
      <c r="B138" s="28" t="s">
        <v>311</v>
      </c>
      <c r="C138" s="54" t="s">
        <v>47</v>
      </c>
      <c r="D138" s="27">
        <v>40580</v>
      </c>
      <c r="E138" s="27">
        <v>0</v>
      </c>
      <c r="F138" s="27">
        <v>40580</v>
      </c>
      <c r="G138" s="27">
        <v>0</v>
      </c>
      <c r="H138" s="34">
        <f t="shared" si="43"/>
        <v>40580</v>
      </c>
      <c r="I138" s="34">
        <v>40580</v>
      </c>
      <c r="J138" s="34"/>
      <c r="K138" s="34"/>
      <c r="L138" s="80">
        <f t="shared" ref="L138:L140" si="51">SUM(I138:K138)</f>
        <v>40580</v>
      </c>
      <c r="M138" s="36"/>
      <c r="N138" s="36"/>
      <c r="O138" s="36"/>
      <c r="P138" s="80">
        <f t="shared" si="50"/>
        <v>40580</v>
      </c>
    </row>
    <row r="139" spans="1:18" ht="36" x14ac:dyDescent="0.2">
      <c r="A139" s="146" t="s">
        <v>43</v>
      </c>
      <c r="B139" s="28" t="s">
        <v>672</v>
      </c>
      <c r="C139" s="54" t="s">
        <v>47</v>
      </c>
      <c r="D139" s="27">
        <v>16000</v>
      </c>
      <c r="E139" s="27">
        <v>0</v>
      </c>
      <c r="F139" s="27">
        <v>16000</v>
      </c>
      <c r="G139" s="27">
        <v>0</v>
      </c>
      <c r="H139" s="34">
        <f t="shared" si="43"/>
        <v>16000</v>
      </c>
      <c r="I139" s="76"/>
      <c r="J139" s="76"/>
      <c r="K139" s="76">
        <v>16000</v>
      </c>
      <c r="L139" s="80">
        <f t="shared" si="51"/>
        <v>16000</v>
      </c>
      <c r="M139" s="78"/>
      <c r="N139" s="78"/>
      <c r="O139" s="102"/>
      <c r="P139" s="80">
        <f t="shared" si="50"/>
        <v>16000</v>
      </c>
    </row>
    <row r="140" spans="1:18" ht="24" x14ac:dyDescent="0.2">
      <c r="A140" s="146" t="s">
        <v>43</v>
      </c>
      <c r="B140" s="28" t="s">
        <v>314</v>
      </c>
      <c r="C140" s="54" t="s">
        <v>47</v>
      </c>
      <c r="D140" s="27">
        <v>619100</v>
      </c>
      <c r="E140" s="27">
        <v>0</v>
      </c>
      <c r="F140" s="27">
        <v>619100</v>
      </c>
      <c r="G140" s="27">
        <v>22800</v>
      </c>
      <c r="H140" s="34">
        <f t="shared" si="43"/>
        <v>596300</v>
      </c>
      <c r="I140" s="76">
        <v>595200</v>
      </c>
      <c r="J140" s="76"/>
      <c r="K140" s="76">
        <v>1100</v>
      </c>
      <c r="L140" s="80">
        <f t="shared" si="51"/>
        <v>596300</v>
      </c>
      <c r="M140" s="78"/>
      <c r="N140" s="78"/>
      <c r="O140" s="102"/>
      <c r="P140" s="80">
        <f t="shared" si="50"/>
        <v>596300</v>
      </c>
    </row>
    <row r="141" spans="1:18" x14ac:dyDescent="0.2">
      <c r="A141" s="146"/>
      <c r="B141" s="28"/>
      <c r="C141" s="54"/>
      <c r="D141" s="27"/>
      <c r="E141" s="137"/>
      <c r="F141" s="27"/>
      <c r="G141" s="27"/>
      <c r="H141" s="34"/>
      <c r="I141" s="76"/>
      <c r="J141" s="76"/>
      <c r="K141" s="76"/>
      <c r="L141" s="80"/>
      <c r="M141" s="78"/>
      <c r="N141" s="78"/>
      <c r="O141" s="102"/>
      <c r="P141" s="80"/>
    </row>
    <row r="142" spans="1:18" x14ac:dyDescent="0.2">
      <c r="A142" s="146"/>
      <c r="B142" s="28"/>
      <c r="C142" s="54"/>
      <c r="D142" s="27"/>
      <c r="E142" s="137"/>
      <c r="F142" s="27"/>
      <c r="G142" s="27"/>
      <c r="H142" s="34"/>
      <c r="I142" s="76"/>
      <c r="J142" s="76"/>
      <c r="K142" s="76"/>
      <c r="L142" s="80"/>
      <c r="M142" s="78"/>
      <c r="N142" s="78"/>
      <c r="O142" s="102"/>
      <c r="P142" s="80"/>
    </row>
    <row r="143" spans="1:18" ht="24" x14ac:dyDescent="0.2">
      <c r="A143" s="145" t="s">
        <v>64</v>
      </c>
      <c r="B143" s="25" t="s">
        <v>65</v>
      </c>
      <c r="C143" s="75"/>
      <c r="D143" s="25"/>
      <c r="E143" s="83"/>
      <c r="F143" s="25"/>
      <c r="G143" s="25"/>
      <c r="H143" s="25"/>
      <c r="I143" s="25">
        <f t="shared" ref="I143:P144" si="52">I144</f>
        <v>0</v>
      </c>
      <c r="J143" s="25">
        <f t="shared" si="52"/>
        <v>0</v>
      </c>
      <c r="K143" s="25">
        <f t="shared" si="52"/>
        <v>0</v>
      </c>
      <c r="L143" s="25">
        <f t="shared" si="52"/>
        <v>0</v>
      </c>
      <c r="M143" s="25">
        <f t="shared" si="52"/>
        <v>0</v>
      </c>
      <c r="N143" s="25">
        <f t="shared" si="52"/>
        <v>0</v>
      </c>
      <c r="O143" s="25">
        <f t="shared" si="52"/>
        <v>0</v>
      </c>
      <c r="P143" s="25">
        <f t="shared" si="52"/>
        <v>0</v>
      </c>
    </row>
    <row r="144" spans="1:18" ht="24" x14ac:dyDescent="0.2">
      <c r="A144" s="120" t="s">
        <v>261</v>
      </c>
      <c r="B144" s="41" t="s">
        <v>262</v>
      </c>
      <c r="C144" s="106"/>
      <c r="D144" s="41">
        <f>D145</f>
        <v>0</v>
      </c>
      <c r="E144" s="41">
        <f>E145</f>
        <v>0</v>
      </c>
      <c r="F144" s="41">
        <f>F145</f>
        <v>0</v>
      </c>
      <c r="G144" s="41">
        <f>G145</f>
        <v>0</v>
      </c>
      <c r="H144" s="41">
        <f>H145</f>
        <v>0</v>
      </c>
      <c r="I144" s="41">
        <f t="shared" si="52"/>
        <v>0</v>
      </c>
      <c r="J144" s="41">
        <f t="shared" si="52"/>
        <v>0</v>
      </c>
      <c r="K144" s="41">
        <f t="shared" si="52"/>
        <v>0</v>
      </c>
      <c r="L144" s="41">
        <f t="shared" si="52"/>
        <v>0</v>
      </c>
      <c r="M144" s="41">
        <f t="shared" si="52"/>
        <v>0</v>
      </c>
      <c r="N144" s="41">
        <f t="shared" si="52"/>
        <v>0</v>
      </c>
      <c r="O144" s="41">
        <f t="shared" si="52"/>
        <v>0</v>
      </c>
      <c r="P144" s="41">
        <f t="shared" si="52"/>
        <v>0</v>
      </c>
      <c r="Q144" s="37">
        <v>608147</v>
      </c>
      <c r="R144" s="72">
        <f>Q144-P144</f>
        <v>608147</v>
      </c>
    </row>
    <row r="145" spans="1:18" x14ac:dyDescent="0.2">
      <c r="A145" s="138"/>
      <c r="B145" s="35"/>
      <c r="C145" s="81"/>
      <c r="D145" s="34"/>
      <c r="E145" s="34"/>
      <c r="F145" s="34"/>
      <c r="G145" s="34">
        <v>0</v>
      </c>
      <c r="H145" s="34">
        <f t="shared" si="43"/>
        <v>0</v>
      </c>
      <c r="I145" s="34"/>
      <c r="J145" s="34"/>
      <c r="K145" s="34"/>
      <c r="L145" s="80">
        <f>SUM(I145:K145)</f>
        <v>0</v>
      </c>
      <c r="M145" s="36"/>
      <c r="N145" s="36"/>
      <c r="O145" s="36"/>
      <c r="P145" s="80">
        <f>SUM(L145:O145)</f>
        <v>0</v>
      </c>
    </row>
    <row r="146" spans="1:18" ht="24" x14ac:dyDescent="0.2">
      <c r="A146" s="145" t="s">
        <v>74</v>
      </c>
      <c r="B146" s="25" t="s">
        <v>75</v>
      </c>
      <c r="C146" s="75"/>
      <c r="D146" s="25"/>
      <c r="E146" s="25"/>
      <c r="F146" s="25"/>
      <c r="G146" s="25"/>
      <c r="H146" s="25"/>
      <c r="I146" s="25">
        <f>I149+I151+I147</f>
        <v>0</v>
      </c>
      <c r="J146" s="25">
        <f t="shared" ref="J146:O146" si="53">J149+J151+J147</f>
        <v>536</v>
      </c>
      <c r="K146" s="25">
        <f t="shared" si="53"/>
        <v>994</v>
      </c>
      <c r="L146" s="25">
        <f t="shared" si="53"/>
        <v>1530</v>
      </c>
      <c r="M146" s="25">
        <f t="shared" si="53"/>
        <v>13200</v>
      </c>
      <c r="N146" s="25">
        <f t="shared" si="53"/>
        <v>0</v>
      </c>
      <c r="O146" s="25">
        <f t="shared" si="53"/>
        <v>400</v>
      </c>
      <c r="P146" s="25">
        <f>P149+P151+P147</f>
        <v>15130</v>
      </c>
      <c r="Q146" s="37">
        <v>48554</v>
      </c>
      <c r="R146" s="72">
        <f>Q146-P146</f>
        <v>33424</v>
      </c>
    </row>
    <row r="147" spans="1:18" x14ac:dyDescent="0.2">
      <c r="A147" s="120" t="s">
        <v>255</v>
      </c>
      <c r="B147" s="41" t="s">
        <v>256</v>
      </c>
      <c r="C147" s="106"/>
      <c r="D147" s="41">
        <f>D148</f>
        <v>0</v>
      </c>
      <c r="E147" s="41">
        <f t="shared" ref="E147:P147" si="54">E148</f>
        <v>0</v>
      </c>
      <c r="F147" s="41">
        <f t="shared" si="54"/>
        <v>0</v>
      </c>
      <c r="G147" s="41">
        <f t="shared" si="54"/>
        <v>0</v>
      </c>
      <c r="H147" s="41">
        <f t="shared" si="54"/>
        <v>0</v>
      </c>
      <c r="I147" s="41">
        <f t="shared" si="54"/>
        <v>0</v>
      </c>
      <c r="J147" s="41">
        <f t="shared" si="54"/>
        <v>0</v>
      </c>
      <c r="K147" s="41">
        <f t="shared" si="54"/>
        <v>0</v>
      </c>
      <c r="L147" s="41">
        <f t="shared" si="54"/>
        <v>0</v>
      </c>
      <c r="M147" s="41">
        <f t="shared" si="54"/>
        <v>3200</v>
      </c>
      <c r="N147" s="41">
        <f t="shared" si="54"/>
        <v>0</v>
      </c>
      <c r="O147" s="41">
        <f t="shared" si="54"/>
        <v>0</v>
      </c>
      <c r="P147" s="41">
        <f t="shared" si="54"/>
        <v>3200</v>
      </c>
    </row>
    <row r="148" spans="1:18" s="58" customFormat="1" x14ac:dyDescent="0.2">
      <c r="A148" s="135">
        <v>4431</v>
      </c>
      <c r="B148" s="108" t="s">
        <v>656</v>
      </c>
      <c r="C148" s="109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>
        <v>3200</v>
      </c>
      <c r="N148" s="108"/>
      <c r="O148" s="108"/>
      <c r="P148" s="78">
        <f>SUM(L148:O148)</f>
        <v>3200</v>
      </c>
    </row>
    <row r="149" spans="1:18" s="58" customFormat="1" x14ac:dyDescent="0.2">
      <c r="A149" s="120" t="s">
        <v>378</v>
      </c>
      <c r="B149" s="41" t="s">
        <v>379</v>
      </c>
      <c r="C149" s="106"/>
      <c r="D149" s="41">
        <f t="shared" ref="D149:O149" si="55">D150</f>
        <v>63944</v>
      </c>
      <c r="E149" s="41">
        <f t="shared" si="55"/>
        <v>22950</v>
      </c>
      <c r="F149" s="41">
        <f t="shared" si="55"/>
        <v>40994</v>
      </c>
      <c r="G149" s="41">
        <f t="shared" si="55"/>
        <v>39464</v>
      </c>
      <c r="H149" s="41">
        <f t="shared" si="55"/>
        <v>1530</v>
      </c>
      <c r="I149" s="41">
        <f t="shared" si="55"/>
        <v>0</v>
      </c>
      <c r="J149" s="41">
        <f t="shared" si="55"/>
        <v>536</v>
      </c>
      <c r="K149" s="41">
        <f t="shared" si="55"/>
        <v>994</v>
      </c>
      <c r="L149" s="41">
        <f t="shared" si="55"/>
        <v>1530</v>
      </c>
      <c r="M149" s="41">
        <f t="shared" si="55"/>
        <v>0</v>
      </c>
      <c r="N149" s="41">
        <f t="shared" si="55"/>
        <v>0</v>
      </c>
      <c r="O149" s="41">
        <f t="shared" si="55"/>
        <v>400</v>
      </c>
      <c r="P149" s="41">
        <f>P150</f>
        <v>1930</v>
      </c>
    </row>
    <row r="150" spans="1:18" x14ac:dyDescent="0.2">
      <c r="A150" s="146" t="s">
        <v>460</v>
      </c>
      <c r="B150" s="28" t="s">
        <v>461</v>
      </c>
      <c r="C150" s="54" t="s">
        <v>116</v>
      </c>
      <c r="D150" s="27">
        <v>63944</v>
      </c>
      <c r="E150" s="27">
        <v>22950</v>
      </c>
      <c r="F150" s="27">
        <v>40994</v>
      </c>
      <c r="G150" s="27">
        <v>39464</v>
      </c>
      <c r="H150" s="34">
        <f t="shared" si="43"/>
        <v>1530</v>
      </c>
      <c r="I150" s="34"/>
      <c r="J150" s="151">
        <v>536</v>
      </c>
      <c r="K150" s="151">
        <v>994</v>
      </c>
      <c r="L150" s="80">
        <f>SUM(I150:K150)</f>
        <v>1530</v>
      </c>
      <c r="M150" s="36"/>
      <c r="N150" s="36"/>
      <c r="O150" s="96">
        <v>400</v>
      </c>
      <c r="P150" s="110">
        <f>SUM(L150:O150)</f>
        <v>1930</v>
      </c>
    </row>
    <row r="151" spans="1:18" x14ac:dyDescent="0.2">
      <c r="A151" s="136">
        <v>5205</v>
      </c>
      <c r="B151" s="41" t="s">
        <v>428</v>
      </c>
      <c r="C151" s="106"/>
      <c r="D151" s="111"/>
      <c r="E151" s="111"/>
      <c r="F151" s="111"/>
      <c r="G151" s="111"/>
      <c r="H151" s="111"/>
      <c r="I151" s="111"/>
      <c r="J151" s="111"/>
      <c r="K151" s="111"/>
      <c r="L151" s="112"/>
      <c r="M151" s="113">
        <f>M152</f>
        <v>10000</v>
      </c>
      <c r="N151" s="113"/>
      <c r="O151" s="113"/>
      <c r="P151" s="113">
        <f t="shared" ref="P151:P152" si="56">SUM(L151:O151)</f>
        <v>10000</v>
      </c>
      <c r="Q151" s="78"/>
    </row>
    <row r="152" spans="1:18" x14ac:dyDescent="0.2">
      <c r="A152" s="124">
        <v>4431</v>
      </c>
      <c r="B152" s="108" t="s">
        <v>670</v>
      </c>
      <c r="C152" s="81"/>
      <c r="D152" s="34"/>
      <c r="E152" s="34"/>
      <c r="F152" s="34"/>
      <c r="G152" s="34"/>
      <c r="H152" s="34"/>
      <c r="I152" s="34"/>
      <c r="J152" s="34"/>
      <c r="K152" s="34"/>
      <c r="L152" s="80"/>
      <c r="M152" s="85">
        <v>10000</v>
      </c>
      <c r="N152" s="85"/>
      <c r="O152" s="102"/>
      <c r="P152" s="114">
        <f t="shared" si="56"/>
        <v>10000</v>
      </c>
      <c r="Q152" s="115"/>
    </row>
    <row r="153" spans="1:18" ht="24" x14ac:dyDescent="0.2">
      <c r="A153" s="145" t="s">
        <v>79</v>
      </c>
      <c r="B153" s="25" t="s">
        <v>80</v>
      </c>
      <c r="C153" s="75"/>
      <c r="D153" s="25"/>
      <c r="E153" s="25"/>
      <c r="F153" s="25"/>
      <c r="G153" s="25"/>
      <c r="H153" s="25"/>
      <c r="I153" s="25">
        <f t="shared" ref="I153:N153" si="57">I157</f>
        <v>0</v>
      </c>
      <c r="J153" s="25">
        <f t="shared" si="57"/>
        <v>0</v>
      </c>
      <c r="K153" s="25">
        <f t="shared" si="57"/>
        <v>0</v>
      </c>
      <c r="L153" s="25">
        <f t="shared" si="57"/>
        <v>0</v>
      </c>
      <c r="M153" s="25">
        <f t="shared" si="57"/>
        <v>0</v>
      </c>
      <c r="N153" s="25">
        <f t="shared" si="57"/>
        <v>0</v>
      </c>
      <c r="O153" s="25">
        <f>O157+O154</f>
        <v>70000</v>
      </c>
      <c r="P153" s="25">
        <f>P157+P154</f>
        <v>70000</v>
      </c>
      <c r="Q153" s="115"/>
    </row>
    <row r="154" spans="1:18" ht="24" x14ac:dyDescent="0.2">
      <c r="A154" s="120" t="s">
        <v>261</v>
      </c>
      <c r="B154" s="41" t="s">
        <v>262</v>
      </c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>
        <f>O155+O156</f>
        <v>0</v>
      </c>
      <c r="P154" s="41">
        <f>P155+P156</f>
        <v>0</v>
      </c>
    </row>
    <row r="155" spans="1:18" x14ac:dyDescent="0.2">
      <c r="A155" s="138"/>
      <c r="B155" s="84"/>
      <c r="C155" s="118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0">
        <f>SUM(L155:O155)</f>
        <v>0</v>
      </c>
    </row>
    <row r="156" spans="1:18" x14ac:dyDescent="0.2">
      <c r="A156" s="138"/>
      <c r="B156" s="84"/>
      <c r="C156" s="118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0">
        <f>SUM(L156:O156)</f>
        <v>0</v>
      </c>
    </row>
    <row r="157" spans="1:18" x14ac:dyDescent="0.2">
      <c r="A157" s="120" t="s">
        <v>469</v>
      </c>
      <c r="B157" s="41" t="s">
        <v>470</v>
      </c>
      <c r="C157" s="106"/>
      <c r="D157" s="41">
        <f t="shared" ref="D157:P157" si="58">D158</f>
        <v>0</v>
      </c>
      <c r="E157" s="41">
        <f t="shared" si="58"/>
        <v>0</v>
      </c>
      <c r="F157" s="41">
        <f t="shared" si="58"/>
        <v>0</v>
      </c>
      <c r="G157" s="41">
        <f t="shared" si="58"/>
        <v>0</v>
      </c>
      <c r="H157" s="41">
        <f t="shared" si="58"/>
        <v>0</v>
      </c>
      <c r="I157" s="41">
        <f t="shared" si="58"/>
        <v>0</v>
      </c>
      <c r="J157" s="41">
        <f t="shared" si="58"/>
        <v>0</v>
      </c>
      <c r="K157" s="41">
        <f t="shared" si="58"/>
        <v>0</v>
      </c>
      <c r="L157" s="41">
        <f t="shared" si="58"/>
        <v>0</v>
      </c>
      <c r="M157" s="41">
        <f t="shared" si="58"/>
        <v>0</v>
      </c>
      <c r="N157" s="41">
        <f t="shared" si="58"/>
        <v>0</v>
      </c>
      <c r="O157" s="41">
        <f t="shared" si="58"/>
        <v>70000</v>
      </c>
      <c r="P157" s="41">
        <f t="shared" si="58"/>
        <v>70000</v>
      </c>
    </row>
    <row r="158" spans="1:18" x14ac:dyDescent="0.2">
      <c r="A158" s="124">
        <v>5524</v>
      </c>
      <c r="B158" s="35" t="s">
        <v>658</v>
      </c>
      <c r="C158" s="81"/>
      <c r="D158" s="34"/>
      <c r="E158" s="34"/>
      <c r="F158" s="34"/>
      <c r="G158" s="34">
        <v>0</v>
      </c>
      <c r="H158" s="34">
        <f t="shared" si="43"/>
        <v>0</v>
      </c>
      <c r="I158" s="34"/>
      <c r="J158" s="34"/>
      <c r="K158" s="34"/>
      <c r="L158" s="80">
        <f>SUM(I158:K158)</f>
        <v>0</v>
      </c>
      <c r="M158" s="36"/>
      <c r="N158" s="36"/>
      <c r="O158" s="36">
        <v>70000</v>
      </c>
      <c r="P158" s="80">
        <f>SUM(L158:O158)</f>
        <v>70000</v>
      </c>
    </row>
    <row r="159" spans="1:18" ht="36" x14ac:dyDescent="0.2">
      <c r="A159" s="145" t="s">
        <v>85</v>
      </c>
      <c r="B159" s="25" t="s">
        <v>86</v>
      </c>
      <c r="C159" s="75"/>
      <c r="D159" s="25">
        <f t="shared" ref="D159:P159" si="59">D160+D165+D168+D171</f>
        <v>672500</v>
      </c>
      <c r="E159" s="25">
        <f t="shared" si="59"/>
        <v>60000</v>
      </c>
      <c r="F159" s="25">
        <f t="shared" si="59"/>
        <v>537000</v>
      </c>
      <c r="G159" s="25">
        <f t="shared" si="59"/>
        <v>102799</v>
      </c>
      <c r="H159" s="25">
        <f t="shared" si="59"/>
        <v>434201</v>
      </c>
      <c r="I159" s="25">
        <f t="shared" si="59"/>
        <v>0</v>
      </c>
      <c r="J159" s="25">
        <f t="shared" si="59"/>
        <v>8700</v>
      </c>
      <c r="K159" s="25">
        <f t="shared" si="59"/>
        <v>433001</v>
      </c>
      <c r="L159" s="25">
        <f t="shared" si="59"/>
        <v>441701</v>
      </c>
      <c r="M159" s="25">
        <f t="shared" si="59"/>
        <v>0</v>
      </c>
      <c r="N159" s="25">
        <f t="shared" si="59"/>
        <v>68000</v>
      </c>
      <c r="O159" s="25">
        <f t="shared" si="59"/>
        <v>7000</v>
      </c>
      <c r="P159" s="25">
        <f t="shared" si="59"/>
        <v>516701</v>
      </c>
      <c r="Q159" s="37">
        <v>1070400</v>
      </c>
      <c r="R159" s="72">
        <f>Q159-P159</f>
        <v>553699</v>
      </c>
    </row>
    <row r="160" spans="1:18" ht="24" x14ac:dyDescent="0.2">
      <c r="A160" s="120" t="s">
        <v>261</v>
      </c>
      <c r="B160" s="41" t="s">
        <v>262</v>
      </c>
      <c r="C160" s="106"/>
      <c r="D160" s="41">
        <f t="shared" ref="D160:P160" si="60">SUM(D161:D164)</f>
        <v>288000</v>
      </c>
      <c r="E160" s="41">
        <f t="shared" si="60"/>
        <v>60000</v>
      </c>
      <c r="F160" s="41">
        <f t="shared" si="60"/>
        <v>228000</v>
      </c>
      <c r="G160" s="41">
        <f t="shared" si="60"/>
        <v>91999</v>
      </c>
      <c r="H160" s="41">
        <f t="shared" si="60"/>
        <v>136001</v>
      </c>
      <c r="I160" s="41">
        <f t="shared" si="60"/>
        <v>0</v>
      </c>
      <c r="J160" s="41">
        <f t="shared" si="60"/>
        <v>0</v>
      </c>
      <c r="K160" s="41">
        <f t="shared" si="60"/>
        <v>136001</v>
      </c>
      <c r="L160" s="41">
        <f t="shared" si="60"/>
        <v>136001</v>
      </c>
      <c r="M160" s="41">
        <f t="shared" si="60"/>
        <v>0</v>
      </c>
      <c r="N160" s="41">
        <f t="shared" si="60"/>
        <v>0</v>
      </c>
      <c r="O160" s="41">
        <f t="shared" si="60"/>
        <v>0</v>
      </c>
      <c r="P160" s="41">
        <f t="shared" si="60"/>
        <v>136001</v>
      </c>
    </row>
    <row r="161" spans="1:20" x14ac:dyDescent="0.2">
      <c r="A161" s="146" t="s">
        <v>91</v>
      </c>
      <c r="B161" s="28" t="s">
        <v>485</v>
      </c>
      <c r="C161" s="55" t="s">
        <v>40</v>
      </c>
      <c r="D161" s="27">
        <v>8000</v>
      </c>
      <c r="E161" s="27">
        <v>0</v>
      </c>
      <c r="F161" s="27">
        <v>8000</v>
      </c>
      <c r="G161" s="27">
        <v>0</v>
      </c>
      <c r="H161" s="34">
        <f t="shared" si="43"/>
        <v>8000</v>
      </c>
      <c r="I161" s="34"/>
      <c r="J161" s="34"/>
      <c r="K161" s="34">
        <v>8000</v>
      </c>
      <c r="L161" s="80">
        <f>SUM(J161:K161)</f>
        <v>8000</v>
      </c>
      <c r="M161" s="36"/>
      <c r="N161" s="36"/>
      <c r="O161" s="85"/>
      <c r="P161" s="80">
        <f t="shared" ref="P161:P167" si="61">SUM(L161:O161)</f>
        <v>8000</v>
      </c>
    </row>
    <row r="162" spans="1:20" x14ac:dyDescent="0.2">
      <c r="A162" s="146" t="s">
        <v>91</v>
      </c>
      <c r="B162" s="28" t="s">
        <v>487</v>
      </c>
      <c r="C162" s="55" t="s">
        <v>40</v>
      </c>
      <c r="D162" s="27">
        <v>64000</v>
      </c>
      <c r="E162" s="27">
        <v>0</v>
      </c>
      <c r="F162" s="27">
        <v>64000</v>
      </c>
      <c r="G162" s="27">
        <v>31999</v>
      </c>
      <c r="H162" s="38">
        <f t="shared" si="43"/>
        <v>32001</v>
      </c>
      <c r="I162" s="34"/>
      <c r="J162" s="34"/>
      <c r="K162" s="34">
        <v>32001</v>
      </c>
      <c r="L162" s="80">
        <f>SUM(J162:K162)</f>
        <v>32001</v>
      </c>
      <c r="M162" s="36"/>
      <c r="N162" s="36"/>
      <c r="O162" s="78"/>
      <c r="P162" s="80">
        <f>SUM(L162:O162)</f>
        <v>32001</v>
      </c>
      <c r="Q162" s="104"/>
    </row>
    <row r="163" spans="1:20" x14ac:dyDescent="0.2">
      <c r="A163" s="146" t="s">
        <v>479</v>
      </c>
      <c r="B163" s="28" t="s">
        <v>652</v>
      </c>
      <c r="C163" s="55" t="s">
        <v>40</v>
      </c>
      <c r="D163" s="27">
        <v>90000</v>
      </c>
      <c r="E163" s="27">
        <v>0</v>
      </c>
      <c r="F163" s="27">
        <v>90000</v>
      </c>
      <c r="G163" s="27">
        <v>0</v>
      </c>
      <c r="H163" s="34">
        <f t="shared" si="43"/>
        <v>90000</v>
      </c>
      <c r="I163" s="34"/>
      <c r="J163" s="34"/>
      <c r="K163" s="34">
        <v>90000</v>
      </c>
      <c r="L163" s="80">
        <f>SUM(J163:K163)</f>
        <v>90000</v>
      </c>
      <c r="M163" s="36"/>
      <c r="N163" s="36"/>
      <c r="O163" s="36"/>
      <c r="P163" s="80">
        <f t="shared" si="61"/>
        <v>90000</v>
      </c>
      <c r="Q163" s="78"/>
    </row>
    <row r="164" spans="1:20" ht="36" x14ac:dyDescent="0.2">
      <c r="A164" s="146" t="s">
        <v>475</v>
      </c>
      <c r="B164" s="28" t="s">
        <v>476</v>
      </c>
      <c r="C164" s="55" t="s">
        <v>40</v>
      </c>
      <c r="D164" s="27">
        <v>126000</v>
      </c>
      <c r="E164" s="27">
        <v>60000</v>
      </c>
      <c r="F164" s="27">
        <v>66000</v>
      </c>
      <c r="G164" s="27">
        <v>60000</v>
      </c>
      <c r="H164" s="34">
        <f t="shared" ref="H164" si="62">F164-G164</f>
        <v>6000</v>
      </c>
      <c r="I164" s="34"/>
      <c r="J164" s="34"/>
      <c r="K164" s="34">
        <v>6000</v>
      </c>
      <c r="L164" s="80">
        <f>SUM(J164:K164)</f>
        <v>6000</v>
      </c>
      <c r="M164" s="36"/>
      <c r="N164" s="36"/>
      <c r="O164" s="36"/>
      <c r="P164" s="80">
        <f t="shared" ref="P164" si="63">SUM(L164:O164)</f>
        <v>6000</v>
      </c>
    </row>
    <row r="165" spans="1:20" x14ac:dyDescent="0.2">
      <c r="A165" s="120" t="s">
        <v>469</v>
      </c>
      <c r="B165" s="41" t="s">
        <v>470</v>
      </c>
      <c r="C165" s="106"/>
      <c r="D165" s="41">
        <f>D166+D167</f>
        <v>297000</v>
      </c>
      <c r="E165" s="41">
        <f t="shared" ref="E165:P165" si="64">E166+E167</f>
        <v>0</v>
      </c>
      <c r="F165" s="41">
        <f t="shared" si="64"/>
        <v>297000</v>
      </c>
      <c r="G165" s="119">
        <f t="shared" si="64"/>
        <v>0</v>
      </c>
      <c r="H165" s="41">
        <f t="shared" si="64"/>
        <v>297000</v>
      </c>
      <c r="I165" s="41">
        <f t="shared" si="64"/>
        <v>0</v>
      </c>
      <c r="J165" s="41">
        <f t="shared" si="64"/>
        <v>0</v>
      </c>
      <c r="K165" s="41">
        <f t="shared" si="64"/>
        <v>297000</v>
      </c>
      <c r="L165" s="41">
        <f t="shared" si="64"/>
        <v>297000</v>
      </c>
      <c r="M165" s="41">
        <f t="shared" si="64"/>
        <v>0</v>
      </c>
      <c r="N165" s="41">
        <f t="shared" si="64"/>
        <v>0</v>
      </c>
      <c r="O165" s="41">
        <f t="shared" si="64"/>
        <v>0</v>
      </c>
      <c r="P165" s="41">
        <f t="shared" si="64"/>
        <v>297000</v>
      </c>
    </row>
    <row r="166" spans="1:20" x14ac:dyDescent="0.2">
      <c r="A166" s="146" t="s">
        <v>479</v>
      </c>
      <c r="B166" s="28" t="s">
        <v>496</v>
      </c>
      <c r="C166" s="91" t="s">
        <v>40</v>
      </c>
      <c r="D166" s="27">
        <v>297000</v>
      </c>
      <c r="E166" s="27">
        <v>0</v>
      </c>
      <c r="F166" s="27">
        <v>297000</v>
      </c>
      <c r="G166" s="82">
        <v>0</v>
      </c>
      <c r="H166" s="34">
        <f t="shared" ref="H166" si="65">F166-G166</f>
        <v>297000</v>
      </c>
      <c r="I166" s="34"/>
      <c r="J166" s="34"/>
      <c r="K166" s="34">
        <v>297000</v>
      </c>
      <c r="L166" s="80">
        <f>SUM(J166:K166)</f>
        <v>297000</v>
      </c>
      <c r="M166" s="36"/>
      <c r="N166" s="85"/>
      <c r="O166" s="36"/>
      <c r="P166" s="80">
        <f t="shared" si="61"/>
        <v>297000</v>
      </c>
    </row>
    <row r="167" spans="1:20" x14ac:dyDescent="0.2">
      <c r="A167" s="148"/>
      <c r="B167" s="90"/>
      <c r="C167" s="91"/>
      <c r="D167" s="89"/>
      <c r="E167" s="89">
        <v>0</v>
      </c>
      <c r="F167" s="89"/>
      <c r="G167" s="82"/>
      <c r="H167" s="34"/>
      <c r="I167" s="34"/>
      <c r="J167" s="34"/>
      <c r="K167" s="34"/>
      <c r="L167" s="80"/>
      <c r="M167" s="36"/>
      <c r="N167" s="85"/>
      <c r="O167" s="36"/>
      <c r="P167" s="80">
        <f t="shared" si="61"/>
        <v>0</v>
      </c>
    </row>
    <row r="168" spans="1:20" x14ac:dyDescent="0.2">
      <c r="A168" s="120" t="s">
        <v>271</v>
      </c>
      <c r="B168" s="41" t="s">
        <v>272</v>
      </c>
      <c r="C168" s="106"/>
      <c r="D168" s="41">
        <f>D169+D170</f>
        <v>87500</v>
      </c>
      <c r="E168" s="41">
        <f t="shared" ref="E168:P168" si="66">E169+E170</f>
        <v>0</v>
      </c>
      <c r="F168" s="41">
        <f t="shared" si="66"/>
        <v>12000</v>
      </c>
      <c r="G168" s="41">
        <f t="shared" si="66"/>
        <v>10800</v>
      </c>
      <c r="H168" s="41">
        <f t="shared" si="66"/>
        <v>1200</v>
      </c>
      <c r="I168" s="41">
        <f t="shared" si="66"/>
        <v>0</v>
      </c>
      <c r="J168" s="41">
        <f t="shared" si="66"/>
        <v>8700</v>
      </c>
      <c r="K168" s="41">
        <f t="shared" si="66"/>
        <v>0</v>
      </c>
      <c r="L168" s="41">
        <f t="shared" si="66"/>
        <v>8700</v>
      </c>
      <c r="M168" s="41">
        <f t="shared" si="66"/>
        <v>0</v>
      </c>
      <c r="N168" s="41">
        <f t="shared" si="66"/>
        <v>68000</v>
      </c>
      <c r="O168" s="41">
        <f t="shared" si="66"/>
        <v>0</v>
      </c>
      <c r="P168" s="41">
        <f t="shared" si="66"/>
        <v>76700</v>
      </c>
    </row>
    <row r="169" spans="1:20" ht="36" x14ac:dyDescent="0.2">
      <c r="A169" s="152">
        <v>6626</v>
      </c>
      <c r="B169" s="28" t="s">
        <v>639</v>
      </c>
      <c r="C169" s="55" t="s">
        <v>640</v>
      </c>
      <c r="D169" s="27">
        <v>20500</v>
      </c>
      <c r="E169" s="27">
        <v>0</v>
      </c>
      <c r="F169" s="27">
        <v>0</v>
      </c>
      <c r="G169" s="27">
        <v>0</v>
      </c>
      <c r="H169" s="34">
        <f t="shared" ref="H169:H170" si="67">F169-G169</f>
        <v>0</v>
      </c>
      <c r="I169" s="34"/>
      <c r="J169" s="34"/>
      <c r="K169" s="34"/>
      <c r="L169" s="80">
        <f>SUM(J169:K169)</f>
        <v>0</v>
      </c>
      <c r="M169" s="36"/>
      <c r="N169" s="85">
        <v>20500</v>
      </c>
      <c r="O169" s="36"/>
      <c r="P169" s="95">
        <f t="shared" ref="P169" si="68">SUM(L169:O169)</f>
        <v>20500</v>
      </c>
    </row>
    <row r="170" spans="1:20" ht="24" x14ac:dyDescent="0.2">
      <c r="A170" s="146" t="s">
        <v>500</v>
      </c>
      <c r="B170" s="28" t="s">
        <v>611</v>
      </c>
      <c r="C170" s="55" t="s">
        <v>40</v>
      </c>
      <c r="D170" s="27">
        <v>67000</v>
      </c>
      <c r="E170" s="27">
        <v>0</v>
      </c>
      <c r="F170" s="27">
        <v>12000</v>
      </c>
      <c r="G170" s="27">
        <v>10800</v>
      </c>
      <c r="H170" s="34">
        <f t="shared" si="67"/>
        <v>1200</v>
      </c>
      <c r="I170" s="34"/>
      <c r="J170" s="34">
        <v>8700</v>
      </c>
      <c r="K170" s="34"/>
      <c r="L170" s="80">
        <f>SUM(J170:K170)</f>
        <v>8700</v>
      </c>
      <c r="M170" s="36"/>
      <c r="N170" s="85">
        <v>47500</v>
      </c>
      <c r="O170" s="36"/>
      <c r="P170" s="95">
        <f>SUM(L170:O170)</f>
        <v>56200</v>
      </c>
    </row>
    <row r="171" spans="1:20" x14ac:dyDescent="0.2">
      <c r="A171" s="136">
        <v>5219</v>
      </c>
      <c r="B171" s="41" t="s">
        <v>454</v>
      </c>
      <c r="C171" s="106"/>
      <c r="D171" s="41">
        <f t="shared" ref="D171:M171" si="69">D172</f>
        <v>0</v>
      </c>
      <c r="E171" s="41">
        <f t="shared" si="69"/>
        <v>0</v>
      </c>
      <c r="F171" s="41">
        <f t="shared" si="69"/>
        <v>0</v>
      </c>
      <c r="G171" s="41">
        <f t="shared" si="69"/>
        <v>0</v>
      </c>
      <c r="H171" s="41">
        <f t="shared" si="69"/>
        <v>0</v>
      </c>
      <c r="I171" s="41">
        <f t="shared" si="69"/>
        <v>0</v>
      </c>
      <c r="J171" s="41">
        <f t="shared" si="69"/>
        <v>0</v>
      </c>
      <c r="K171" s="41">
        <f t="shared" si="69"/>
        <v>0</v>
      </c>
      <c r="L171" s="41">
        <f t="shared" si="69"/>
        <v>0</v>
      </c>
      <c r="M171" s="41">
        <f t="shared" si="69"/>
        <v>0</v>
      </c>
      <c r="N171" s="41">
        <f>N172+N173</f>
        <v>0</v>
      </c>
      <c r="O171" s="41">
        <f>O172</f>
        <v>7000</v>
      </c>
      <c r="P171" s="41">
        <f>P172</f>
        <v>7000</v>
      </c>
    </row>
    <row r="172" spans="1:20" s="58" customFormat="1" x14ac:dyDescent="0.2">
      <c r="A172" s="132">
        <v>6619</v>
      </c>
      <c r="B172" s="90" t="s">
        <v>667</v>
      </c>
      <c r="C172" s="103"/>
      <c r="D172" s="89"/>
      <c r="E172" s="76"/>
      <c r="F172" s="89"/>
      <c r="G172" s="89"/>
      <c r="H172" s="76"/>
      <c r="I172" s="76"/>
      <c r="J172" s="76"/>
      <c r="K172" s="76"/>
      <c r="L172" s="77"/>
      <c r="M172" s="78"/>
      <c r="N172" s="78"/>
      <c r="O172" s="89">
        <v>7000</v>
      </c>
      <c r="P172" s="77">
        <f>SUM(L172:O172)</f>
        <v>7000</v>
      </c>
    </row>
    <row r="173" spans="1:20" ht="24" x14ac:dyDescent="0.2">
      <c r="A173" s="145" t="s">
        <v>230</v>
      </c>
      <c r="B173" s="25" t="s">
        <v>231</v>
      </c>
      <c r="C173" s="75"/>
      <c r="D173" s="25"/>
      <c r="E173" s="25"/>
      <c r="F173" s="25"/>
      <c r="G173" s="25"/>
      <c r="H173" s="25"/>
      <c r="I173" s="25">
        <f>I177+I183</f>
        <v>0</v>
      </c>
      <c r="J173" s="25">
        <f>J177+J183</f>
        <v>0</v>
      </c>
      <c r="K173" s="25">
        <f>K177+K183</f>
        <v>0</v>
      </c>
      <c r="L173" s="25">
        <f>L177+L183</f>
        <v>0</v>
      </c>
      <c r="M173" s="25">
        <f>M177+M183+M174+M180+M186</f>
        <v>2000</v>
      </c>
      <c r="N173" s="25">
        <f>N177+N183+N174+N180+N186</f>
        <v>0</v>
      </c>
      <c r="O173" s="25">
        <f>O177+O183+O174+O180+O186</f>
        <v>44000</v>
      </c>
      <c r="P173" s="25">
        <f>P177+P183+P174+P180+P186</f>
        <v>46000</v>
      </c>
    </row>
    <row r="174" spans="1:20" x14ac:dyDescent="0.2">
      <c r="A174" s="120" t="s">
        <v>255</v>
      </c>
      <c r="B174" s="41" t="s">
        <v>256</v>
      </c>
      <c r="C174" s="116"/>
      <c r="D174" s="117"/>
      <c r="E174" s="117"/>
      <c r="F174" s="117"/>
      <c r="G174" s="117"/>
      <c r="H174" s="117"/>
      <c r="I174" s="117">
        <f>I175+I176</f>
        <v>0</v>
      </c>
      <c r="J174" s="117">
        <f t="shared" ref="J174:T174" si="70">J175+J176</f>
        <v>0</v>
      </c>
      <c r="K174" s="117">
        <f t="shared" si="70"/>
        <v>0</v>
      </c>
      <c r="L174" s="117">
        <f t="shared" si="70"/>
        <v>0</v>
      </c>
      <c r="M174" s="117">
        <f t="shared" si="70"/>
        <v>2000</v>
      </c>
      <c r="N174" s="117">
        <f t="shared" si="70"/>
        <v>0</v>
      </c>
      <c r="O174" s="117">
        <f t="shared" si="70"/>
        <v>6000</v>
      </c>
      <c r="P174" s="117">
        <f t="shared" si="70"/>
        <v>8000</v>
      </c>
      <c r="Q174" s="117">
        <f t="shared" si="70"/>
        <v>0</v>
      </c>
      <c r="R174" s="117">
        <f t="shared" si="70"/>
        <v>0</v>
      </c>
      <c r="S174" s="117">
        <f t="shared" si="70"/>
        <v>0</v>
      </c>
      <c r="T174" s="117">
        <f t="shared" si="70"/>
        <v>0</v>
      </c>
    </row>
    <row r="175" spans="1:20" x14ac:dyDescent="0.2">
      <c r="A175" s="135">
        <v>7739</v>
      </c>
      <c r="B175" s="108" t="s">
        <v>612</v>
      </c>
      <c r="C175" s="109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>
        <v>2000</v>
      </c>
      <c r="N175" s="108"/>
      <c r="O175" s="108"/>
      <c r="P175" s="34">
        <f>SUM(L175:O175)</f>
        <v>2000</v>
      </c>
    </row>
    <row r="176" spans="1:20" x14ac:dyDescent="0.2">
      <c r="A176" s="135">
        <v>7740</v>
      </c>
      <c r="B176" s="108" t="s">
        <v>669</v>
      </c>
      <c r="C176" s="109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>
        <v>6000</v>
      </c>
      <c r="P176" s="34">
        <f>SUM(L176:O176)</f>
        <v>6000</v>
      </c>
    </row>
    <row r="177" spans="1:16" x14ac:dyDescent="0.2">
      <c r="A177" s="120" t="s">
        <v>378</v>
      </c>
      <c r="B177" s="41" t="s">
        <v>379</v>
      </c>
      <c r="C177" s="106"/>
      <c r="D177" s="41">
        <f t="shared" ref="D177:P177" si="71">D178+D179</f>
        <v>0</v>
      </c>
      <c r="E177" s="41">
        <f t="shared" si="71"/>
        <v>0</v>
      </c>
      <c r="F177" s="41">
        <f t="shared" si="71"/>
        <v>0</v>
      </c>
      <c r="G177" s="41">
        <f t="shared" si="71"/>
        <v>0</v>
      </c>
      <c r="H177" s="41">
        <f t="shared" si="71"/>
        <v>0</v>
      </c>
      <c r="I177" s="41">
        <f t="shared" si="71"/>
        <v>0</v>
      </c>
      <c r="J177" s="41">
        <f t="shared" si="71"/>
        <v>0</v>
      </c>
      <c r="K177" s="41">
        <f t="shared" si="71"/>
        <v>0</v>
      </c>
      <c r="L177" s="41">
        <f t="shared" si="71"/>
        <v>0</v>
      </c>
      <c r="M177" s="41">
        <f t="shared" si="71"/>
        <v>0</v>
      </c>
      <c r="N177" s="41">
        <f t="shared" si="71"/>
        <v>0</v>
      </c>
      <c r="O177" s="41">
        <f t="shared" si="71"/>
        <v>0</v>
      </c>
      <c r="P177" s="41">
        <f t="shared" si="71"/>
        <v>0</v>
      </c>
    </row>
    <row r="178" spans="1:16" x14ac:dyDescent="0.2">
      <c r="A178" s="138"/>
      <c r="B178" s="35"/>
      <c r="C178" s="81"/>
      <c r="D178" s="34"/>
      <c r="E178" s="34"/>
      <c r="F178" s="34"/>
      <c r="G178" s="34">
        <v>0</v>
      </c>
      <c r="H178" s="34">
        <f>F178-G178</f>
        <v>0</v>
      </c>
      <c r="I178" s="34"/>
      <c r="J178" s="34"/>
      <c r="K178" s="34"/>
      <c r="L178" s="80">
        <f>SUM(J178:K178)</f>
        <v>0</v>
      </c>
      <c r="M178" s="36"/>
      <c r="N178" s="36"/>
      <c r="O178" s="36"/>
      <c r="P178" s="80">
        <f>SUM(L178:O178)</f>
        <v>0</v>
      </c>
    </row>
    <row r="179" spans="1:16" x14ac:dyDescent="0.2">
      <c r="A179" s="133"/>
      <c r="B179" s="107"/>
      <c r="C179" s="81"/>
      <c r="D179" s="34"/>
      <c r="E179" s="34"/>
      <c r="F179" s="34"/>
      <c r="G179" s="34">
        <v>0</v>
      </c>
      <c r="H179" s="34">
        <f>F179-G179</f>
        <v>0</v>
      </c>
      <c r="I179" s="34"/>
      <c r="J179" s="34"/>
      <c r="K179" s="34"/>
      <c r="L179" s="80">
        <f>SUM(J179:K179)</f>
        <v>0</v>
      </c>
      <c r="M179" s="36"/>
      <c r="N179" s="36"/>
      <c r="O179" s="36"/>
      <c r="P179" s="80">
        <f>SUM(L179:O179)</f>
        <v>0</v>
      </c>
    </row>
    <row r="180" spans="1:16" ht="24" x14ac:dyDescent="0.2">
      <c r="A180" s="120" t="s">
        <v>261</v>
      </c>
      <c r="B180" s="41" t="s">
        <v>262</v>
      </c>
      <c r="C180" s="116"/>
      <c r="D180" s="117"/>
      <c r="E180" s="117"/>
      <c r="F180" s="117"/>
      <c r="G180" s="117"/>
      <c r="H180" s="117"/>
      <c r="I180" s="41">
        <f t="shared" ref="I180:N180" si="72">I181+I182</f>
        <v>0</v>
      </c>
      <c r="J180" s="41">
        <f t="shared" si="72"/>
        <v>0</v>
      </c>
      <c r="K180" s="41">
        <f t="shared" si="72"/>
        <v>0</v>
      </c>
      <c r="L180" s="41">
        <f t="shared" si="72"/>
        <v>0</v>
      </c>
      <c r="M180" s="41">
        <f t="shared" si="72"/>
        <v>0</v>
      </c>
      <c r="N180" s="41">
        <f t="shared" si="72"/>
        <v>0</v>
      </c>
      <c r="O180" s="41">
        <f>O181+O182</f>
        <v>8000</v>
      </c>
      <c r="P180" s="41">
        <f t="shared" ref="P180" si="73">P181+P182</f>
        <v>8000</v>
      </c>
    </row>
    <row r="181" spans="1:16" x14ac:dyDescent="0.2">
      <c r="A181" s="124">
        <v>7740</v>
      </c>
      <c r="B181" s="107" t="s">
        <v>660</v>
      </c>
      <c r="C181" s="81"/>
      <c r="D181" s="34"/>
      <c r="E181" s="34"/>
      <c r="F181" s="34"/>
      <c r="G181" s="34"/>
      <c r="H181" s="34"/>
      <c r="I181" s="34"/>
      <c r="J181" s="34"/>
      <c r="K181" s="34"/>
      <c r="L181" s="80"/>
      <c r="M181" s="36"/>
      <c r="N181" s="36"/>
      <c r="O181" s="36">
        <v>2000</v>
      </c>
      <c r="P181" s="80">
        <f>SUM(L181:O181)</f>
        <v>2000</v>
      </c>
    </row>
    <row r="182" spans="1:16" x14ac:dyDescent="0.2">
      <c r="A182" s="124">
        <v>7752</v>
      </c>
      <c r="B182" s="107" t="s">
        <v>661</v>
      </c>
      <c r="C182" s="81"/>
      <c r="D182" s="34"/>
      <c r="E182" s="34"/>
      <c r="F182" s="34"/>
      <c r="G182" s="34"/>
      <c r="H182" s="34"/>
      <c r="I182" s="34"/>
      <c r="J182" s="34"/>
      <c r="K182" s="34"/>
      <c r="L182" s="80"/>
      <c r="M182" s="36"/>
      <c r="N182" s="36"/>
      <c r="O182" s="36">
        <v>6000</v>
      </c>
      <c r="P182" s="80">
        <f>SUM(L182:O182)</f>
        <v>6000</v>
      </c>
    </row>
    <row r="183" spans="1:16" ht="24" x14ac:dyDescent="0.2">
      <c r="A183" s="120" t="s">
        <v>261</v>
      </c>
      <c r="B183" s="41" t="s">
        <v>262</v>
      </c>
      <c r="C183" s="106"/>
      <c r="D183" s="41">
        <f t="shared" ref="D183:P183" si="74">D184+D185</f>
        <v>0</v>
      </c>
      <c r="E183" s="41">
        <f t="shared" si="74"/>
        <v>0</v>
      </c>
      <c r="F183" s="41">
        <f t="shared" si="74"/>
        <v>0</v>
      </c>
      <c r="G183" s="41">
        <f t="shared" si="74"/>
        <v>0</v>
      </c>
      <c r="H183" s="41">
        <f t="shared" si="74"/>
        <v>0</v>
      </c>
      <c r="I183" s="41">
        <f t="shared" si="74"/>
        <v>0</v>
      </c>
      <c r="J183" s="41">
        <f t="shared" si="74"/>
        <v>0</v>
      </c>
      <c r="K183" s="41">
        <f t="shared" si="74"/>
        <v>0</v>
      </c>
      <c r="L183" s="41">
        <f t="shared" si="74"/>
        <v>0</v>
      </c>
      <c r="M183" s="41">
        <f t="shared" si="74"/>
        <v>0</v>
      </c>
      <c r="N183" s="41">
        <f t="shared" si="74"/>
        <v>0</v>
      </c>
      <c r="O183" s="41">
        <f t="shared" si="74"/>
        <v>30000</v>
      </c>
      <c r="P183" s="41">
        <f t="shared" si="74"/>
        <v>30000</v>
      </c>
    </row>
    <row r="184" spans="1:16" x14ac:dyDescent="0.2">
      <c r="A184" s="124">
        <v>7745</v>
      </c>
      <c r="B184" s="35" t="s">
        <v>663</v>
      </c>
      <c r="C184" s="81"/>
      <c r="D184" s="34"/>
      <c r="E184" s="34"/>
      <c r="F184" s="34"/>
      <c r="G184" s="34"/>
      <c r="H184" s="34">
        <f>F184-G184</f>
        <v>0</v>
      </c>
      <c r="I184" s="34"/>
      <c r="J184" s="34"/>
      <c r="K184" s="34"/>
      <c r="L184" s="80">
        <f>SUM(K184)</f>
        <v>0</v>
      </c>
      <c r="M184" s="36"/>
      <c r="N184" s="36"/>
      <c r="O184" s="36">
        <v>30000</v>
      </c>
      <c r="P184" s="80">
        <f>SUM(L184:O184)</f>
        <v>30000</v>
      </c>
    </row>
    <row r="185" spans="1:16" x14ac:dyDescent="0.2">
      <c r="A185" s="124"/>
      <c r="B185" s="35"/>
      <c r="C185" s="81"/>
      <c r="D185" s="34"/>
      <c r="E185" s="34"/>
      <c r="F185" s="34"/>
      <c r="G185" s="34"/>
      <c r="H185" s="34">
        <f>F185-G185</f>
        <v>0</v>
      </c>
      <c r="I185" s="34"/>
      <c r="J185" s="34"/>
      <c r="K185" s="34"/>
      <c r="L185" s="80">
        <f>SUM(K185)</f>
        <v>0</v>
      </c>
      <c r="M185" s="36"/>
      <c r="N185" s="36"/>
      <c r="O185" s="36"/>
      <c r="P185" s="80">
        <f>SUM(L185:O185)</f>
        <v>0</v>
      </c>
    </row>
    <row r="186" spans="1:16" x14ac:dyDescent="0.2">
      <c r="A186" s="136">
        <v>5219</v>
      </c>
      <c r="B186" s="41" t="s">
        <v>454</v>
      </c>
      <c r="C186" s="106"/>
      <c r="D186" s="41">
        <f t="shared" ref="D186:L186" si="75">D187</f>
        <v>0</v>
      </c>
      <c r="E186" s="41">
        <f t="shared" si="75"/>
        <v>0</v>
      </c>
      <c r="F186" s="41">
        <f t="shared" si="75"/>
        <v>0</v>
      </c>
      <c r="G186" s="41">
        <f t="shared" si="75"/>
        <v>0</v>
      </c>
      <c r="H186" s="41">
        <f t="shared" si="75"/>
        <v>0</v>
      </c>
      <c r="I186" s="41">
        <f t="shared" si="75"/>
        <v>0</v>
      </c>
      <c r="J186" s="41">
        <f t="shared" si="75"/>
        <v>0</v>
      </c>
      <c r="K186" s="41">
        <f t="shared" si="75"/>
        <v>0</v>
      </c>
      <c r="L186" s="41">
        <f t="shared" si="75"/>
        <v>0</v>
      </c>
      <c r="M186" s="41">
        <f>M187+M188</f>
        <v>0</v>
      </c>
      <c r="N186" s="41">
        <f>N187+N188</f>
        <v>0</v>
      </c>
      <c r="O186" s="41">
        <f>O187+O188</f>
        <v>0</v>
      </c>
      <c r="P186" s="41">
        <f>P187+P188</f>
        <v>0</v>
      </c>
    </row>
    <row r="187" spans="1:16" x14ac:dyDescent="0.2">
      <c r="A187" s="138"/>
      <c r="B187" s="35"/>
      <c r="C187" s="81"/>
      <c r="D187" s="34"/>
      <c r="E187" s="34"/>
      <c r="F187" s="34"/>
      <c r="G187" s="34"/>
      <c r="H187" s="34"/>
      <c r="I187" s="34"/>
      <c r="J187" s="34"/>
      <c r="K187" s="34"/>
      <c r="L187" s="80"/>
      <c r="M187" s="36"/>
      <c r="N187" s="36"/>
      <c r="O187" s="34"/>
      <c r="P187" s="80">
        <f>SUM(L187:O187)</f>
        <v>0</v>
      </c>
    </row>
    <row r="188" spans="1:16" x14ac:dyDescent="0.2">
      <c r="A188" s="138"/>
      <c r="B188" s="35"/>
      <c r="C188" s="81"/>
      <c r="D188" s="34"/>
      <c r="E188" s="34"/>
      <c r="F188" s="34"/>
      <c r="G188" s="34"/>
      <c r="H188" s="34"/>
      <c r="I188" s="34"/>
      <c r="J188" s="34"/>
      <c r="K188" s="34"/>
      <c r="L188" s="80"/>
      <c r="M188" s="36"/>
      <c r="N188" s="36"/>
      <c r="O188" s="34"/>
      <c r="P188" s="80">
        <f>SUM(L188:O188)</f>
        <v>0</v>
      </c>
    </row>
    <row r="189" spans="1:16" ht="24" x14ac:dyDescent="0.2">
      <c r="A189" s="145" t="s">
        <v>239</v>
      </c>
      <c r="B189" s="25" t="s">
        <v>240</v>
      </c>
      <c r="C189" s="75"/>
      <c r="D189" s="25">
        <f t="shared" ref="D189:P190" si="76">D190</f>
        <v>0</v>
      </c>
      <c r="E189" s="25">
        <f t="shared" si="76"/>
        <v>0</v>
      </c>
      <c r="F189" s="25">
        <f t="shared" si="76"/>
        <v>0</v>
      </c>
      <c r="G189" s="25">
        <f t="shared" si="76"/>
        <v>0</v>
      </c>
      <c r="H189" s="25">
        <f t="shared" si="76"/>
        <v>0</v>
      </c>
      <c r="I189" s="25">
        <f t="shared" si="76"/>
        <v>0</v>
      </c>
      <c r="J189" s="25">
        <f t="shared" si="76"/>
        <v>0</v>
      </c>
      <c r="K189" s="25">
        <f t="shared" si="76"/>
        <v>0</v>
      </c>
      <c r="L189" s="25">
        <f t="shared" si="76"/>
        <v>0</v>
      </c>
      <c r="M189" s="25">
        <f t="shared" si="76"/>
        <v>0</v>
      </c>
      <c r="N189" s="25">
        <f t="shared" si="76"/>
        <v>0</v>
      </c>
      <c r="O189" s="25">
        <f>O190+O192</f>
        <v>49600</v>
      </c>
      <c r="P189" s="25">
        <f>P190+P192</f>
        <v>49600</v>
      </c>
    </row>
    <row r="190" spans="1:16" ht="24" x14ac:dyDescent="0.2">
      <c r="A190" s="120" t="s">
        <v>261</v>
      </c>
      <c r="B190" s="120" t="s">
        <v>262</v>
      </c>
      <c r="C190" s="106"/>
      <c r="D190" s="41">
        <f t="shared" si="76"/>
        <v>0</v>
      </c>
      <c r="E190" s="41">
        <f t="shared" si="76"/>
        <v>0</v>
      </c>
      <c r="F190" s="41">
        <f t="shared" si="76"/>
        <v>0</v>
      </c>
      <c r="G190" s="41">
        <f t="shared" si="76"/>
        <v>0</v>
      </c>
      <c r="H190" s="41">
        <f t="shared" si="76"/>
        <v>0</v>
      </c>
      <c r="I190" s="41">
        <f t="shared" si="76"/>
        <v>0</v>
      </c>
      <c r="J190" s="41">
        <f t="shared" si="76"/>
        <v>0</v>
      </c>
      <c r="K190" s="41">
        <f t="shared" si="76"/>
        <v>0</v>
      </c>
      <c r="L190" s="41">
        <f t="shared" si="76"/>
        <v>0</v>
      </c>
      <c r="M190" s="41">
        <f t="shared" si="76"/>
        <v>0</v>
      </c>
      <c r="N190" s="41">
        <f t="shared" si="76"/>
        <v>0</v>
      </c>
      <c r="O190" s="41">
        <f t="shared" si="76"/>
        <v>49600</v>
      </c>
      <c r="P190" s="41">
        <f t="shared" si="76"/>
        <v>49600</v>
      </c>
    </row>
    <row r="191" spans="1:16" x14ac:dyDescent="0.2">
      <c r="A191" s="124">
        <v>8849</v>
      </c>
      <c r="B191" s="35" t="s">
        <v>666</v>
      </c>
      <c r="C191" s="81"/>
      <c r="D191" s="34"/>
      <c r="E191" s="34">
        <v>0</v>
      </c>
      <c r="F191" s="34"/>
      <c r="G191" s="34">
        <v>0</v>
      </c>
      <c r="H191" s="34">
        <f>F191-G191</f>
        <v>0</v>
      </c>
      <c r="I191" s="34"/>
      <c r="J191" s="34"/>
      <c r="K191" s="34"/>
      <c r="L191" s="80">
        <f>SUM(I191:K191)</f>
        <v>0</v>
      </c>
      <c r="M191" s="36"/>
      <c r="N191" s="36"/>
      <c r="O191" s="85">
        <v>49600</v>
      </c>
      <c r="P191" s="80">
        <f>SUM(L191:O191)</f>
        <v>49600</v>
      </c>
    </row>
    <row r="192" spans="1:16" x14ac:dyDescent="0.2">
      <c r="A192" s="136">
        <v>5219</v>
      </c>
      <c r="B192" s="41" t="s">
        <v>454</v>
      </c>
      <c r="C192" s="106"/>
      <c r="D192" s="41">
        <f t="shared" ref="D192:P192" si="77">D193</f>
        <v>0</v>
      </c>
      <c r="E192" s="41">
        <f t="shared" si="77"/>
        <v>0</v>
      </c>
      <c r="F192" s="41">
        <f t="shared" si="77"/>
        <v>0</v>
      </c>
      <c r="G192" s="41">
        <f t="shared" si="77"/>
        <v>0</v>
      </c>
      <c r="H192" s="41">
        <f t="shared" si="77"/>
        <v>0</v>
      </c>
      <c r="I192" s="41">
        <f t="shared" si="77"/>
        <v>0</v>
      </c>
      <c r="J192" s="41">
        <f t="shared" si="77"/>
        <v>0</v>
      </c>
      <c r="K192" s="41">
        <f t="shared" si="77"/>
        <v>0</v>
      </c>
      <c r="L192" s="41">
        <f t="shared" si="77"/>
        <v>0</v>
      </c>
      <c r="M192" s="41">
        <f t="shared" si="77"/>
        <v>0</v>
      </c>
      <c r="N192" s="41">
        <f t="shared" si="77"/>
        <v>0</v>
      </c>
      <c r="O192" s="41">
        <f t="shared" si="77"/>
        <v>0</v>
      </c>
      <c r="P192" s="41">
        <f t="shared" si="77"/>
        <v>0</v>
      </c>
    </row>
    <row r="193" spans="1:20" x14ac:dyDescent="0.2">
      <c r="A193" s="138"/>
      <c r="B193" s="35"/>
      <c r="C193" s="81"/>
      <c r="D193" s="34"/>
      <c r="E193" s="34"/>
      <c r="F193" s="34"/>
      <c r="G193" s="34"/>
      <c r="H193" s="34"/>
      <c r="I193" s="34"/>
      <c r="J193" s="34"/>
      <c r="K193" s="34"/>
      <c r="L193" s="80"/>
      <c r="M193" s="36"/>
      <c r="N193" s="36"/>
      <c r="O193" s="85"/>
      <c r="P193" s="80">
        <f>SUM(L193:O193)</f>
        <v>0</v>
      </c>
    </row>
    <row r="194" spans="1:20" ht="24" x14ac:dyDescent="0.2">
      <c r="A194" s="150" t="s">
        <v>531</v>
      </c>
      <c r="B194" s="24" t="s">
        <v>532</v>
      </c>
      <c r="C194" s="105"/>
      <c r="D194" s="24">
        <f t="shared" ref="D194:P194" si="78">D195+D201</f>
        <v>0</v>
      </c>
      <c r="E194" s="24">
        <f t="shared" si="78"/>
        <v>0</v>
      </c>
      <c r="F194" s="24">
        <f t="shared" si="78"/>
        <v>0</v>
      </c>
      <c r="G194" s="24">
        <f t="shared" si="78"/>
        <v>0</v>
      </c>
      <c r="H194" s="24">
        <f t="shared" si="78"/>
        <v>0</v>
      </c>
      <c r="I194" s="24">
        <f t="shared" si="78"/>
        <v>0</v>
      </c>
      <c r="J194" s="24">
        <f t="shared" si="78"/>
        <v>0</v>
      </c>
      <c r="K194" s="24">
        <f t="shared" si="78"/>
        <v>0</v>
      </c>
      <c r="L194" s="24">
        <f t="shared" si="78"/>
        <v>0</v>
      </c>
      <c r="M194" s="24">
        <f t="shared" si="78"/>
        <v>0</v>
      </c>
      <c r="N194" s="24">
        <f t="shared" si="78"/>
        <v>0</v>
      </c>
      <c r="O194" s="24">
        <f t="shared" si="78"/>
        <v>110200</v>
      </c>
      <c r="P194" s="24">
        <f t="shared" si="78"/>
        <v>110200</v>
      </c>
    </row>
    <row r="195" spans="1:20" ht="24" x14ac:dyDescent="0.2">
      <c r="A195" s="120" t="s">
        <v>533</v>
      </c>
      <c r="B195" s="41" t="s">
        <v>534</v>
      </c>
      <c r="C195" s="106"/>
      <c r="D195" s="41">
        <f>D197</f>
        <v>0</v>
      </c>
      <c r="E195" s="41">
        <f>E197</f>
        <v>0</v>
      </c>
      <c r="F195" s="41">
        <f>F197</f>
        <v>0</v>
      </c>
      <c r="G195" s="41">
        <f>G197</f>
        <v>0</v>
      </c>
      <c r="H195" s="41">
        <f>H197</f>
        <v>0</v>
      </c>
      <c r="I195" s="41">
        <f>I196+I199</f>
        <v>0</v>
      </c>
      <c r="J195" s="41">
        <f t="shared" ref="J195:P195" si="79">J196+J199</f>
        <v>0</v>
      </c>
      <c r="K195" s="41">
        <f t="shared" si="79"/>
        <v>0</v>
      </c>
      <c r="L195" s="41">
        <f t="shared" si="79"/>
        <v>0</v>
      </c>
      <c r="M195" s="41">
        <f t="shared" si="79"/>
        <v>0</v>
      </c>
      <c r="N195" s="41">
        <f t="shared" si="79"/>
        <v>0</v>
      </c>
      <c r="O195" s="41">
        <f t="shared" si="79"/>
        <v>65200</v>
      </c>
      <c r="P195" s="41">
        <f t="shared" si="79"/>
        <v>65200</v>
      </c>
    </row>
    <row r="196" spans="1:20" ht="24" x14ac:dyDescent="0.2">
      <c r="A196" s="145" t="s">
        <v>31</v>
      </c>
      <c r="B196" s="25" t="s">
        <v>32</v>
      </c>
      <c r="C196" s="75"/>
      <c r="D196" s="25">
        <f>D197</f>
        <v>0</v>
      </c>
      <c r="E196" s="25">
        <f>E197</f>
        <v>0</v>
      </c>
      <c r="F196" s="25">
        <f>F197</f>
        <v>0</v>
      </c>
      <c r="G196" s="25">
        <f>G197</f>
        <v>0</v>
      </c>
      <c r="H196" s="25">
        <f>H197</f>
        <v>0</v>
      </c>
      <c r="I196" s="25">
        <f>I197+I198</f>
        <v>0</v>
      </c>
      <c r="J196" s="25">
        <f t="shared" ref="J196:P196" si="80">J197+J198</f>
        <v>0</v>
      </c>
      <c r="K196" s="25">
        <f t="shared" si="80"/>
        <v>0</v>
      </c>
      <c r="L196" s="25">
        <f t="shared" si="80"/>
        <v>0</v>
      </c>
      <c r="M196" s="25">
        <f t="shared" si="80"/>
        <v>0</v>
      </c>
      <c r="N196" s="25">
        <f t="shared" si="80"/>
        <v>0</v>
      </c>
      <c r="O196" s="25">
        <f t="shared" si="80"/>
        <v>61200</v>
      </c>
      <c r="P196" s="25">
        <f t="shared" si="80"/>
        <v>61200</v>
      </c>
    </row>
    <row r="197" spans="1:20" x14ac:dyDescent="0.2">
      <c r="A197" s="124">
        <v>1122</v>
      </c>
      <c r="B197" s="35" t="s">
        <v>664</v>
      </c>
      <c r="C197" s="81"/>
      <c r="D197" s="34"/>
      <c r="E197" s="34"/>
      <c r="F197" s="34"/>
      <c r="G197" s="34"/>
      <c r="H197" s="34">
        <f>F197-G197</f>
        <v>0</v>
      </c>
      <c r="I197" s="34"/>
      <c r="J197" s="34"/>
      <c r="K197" s="34"/>
      <c r="L197" s="80">
        <f>SUM(I197:K197)</f>
        <v>0</v>
      </c>
      <c r="M197" s="36"/>
      <c r="N197" s="36"/>
      <c r="O197" s="36">
        <v>60000</v>
      </c>
      <c r="P197" s="80">
        <f>SUM(L197:O197)</f>
        <v>60000</v>
      </c>
    </row>
    <row r="198" spans="1:20" ht="15" x14ac:dyDescent="0.25">
      <c r="A198" s="124">
        <v>1122</v>
      </c>
      <c r="B198" s="35" t="s">
        <v>665</v>
      </c>
      <c r="C198" s="81"/>
      <c r="D198" s="34"/>
      <c r="E198" s="34"/>
      <c r="F198" s="34"/>
      <c r="G198" s="34"/>
      <c r="H198" s="34">
        <f>F198-G198</f>
        <v>0</v>
      </c>
      <c r="I198" s="34"/>
      <c r="J198" s="34"/>
      <c r="K198" s="34"/>
      <c r="L198" s="80">
        <f>SUM(I198:K198)</f>
        <v>0</v>
      </c>
      <c r="M198" s="36"/>
      <c r="N198" s="36"/>
      <c r="O198" s="36">
        <v>1200</v>
      </c>
      <c r="P198" s="80">
        <f>SUM(L198:O198)</f>
        <v>1200</v>
      </c>
    </row>
    <row r="199" spans="1:20" ht="24" x14ac:dyDescent="0.2">
      <c r="A199" s="145" t="s">
        <v>239</v>
      </c>
      <c r="B199" s="25" t="s">
        <v>240</v>
      </c>
      <c r="C199" s="75"/>
      <c r="D199" s="25">
        <f t="shared" ref="D199:P199" si="81">D200</f>
        <v>0</v>
      </c>
      <c r="E199" s="25">
        <f t="shared" si="81"/>
        <v>0</v>
      </c>
      <c r="F199" s="25">
        <f t="shared" si="81"/>
        <v>0</v>
      </c>
      <c r="G199" s="25">
        <f t="shared" si="81"/>
        <v>0</v>
      </c>
      <c r="H199" s="25">
        <f t="shared" si="81"/>
        <v>0</v>
      </c>
      <c r="I199" s="25">
        <f t="shared" si="81"/>
        <v>0</v>
      </c>
      <c r="J199" s="25">
        <f t="shared" si="81"/>
        <v>0</v>
      </c>
      <c r="K199" s="25">
        <f t="shared" si="81"/>
        <v>0</v>
      </c>
      <c r="L199" s="25">
        <f t="shared" si="81"/>
        <v>0</v>
      </c>
      <c r="M199" s="25">
        <f t="shared" si="81"/>
        <v>0</v>
      </c>
      <c r="N199" s="25">
        <f t="shared" si="81"/>
        <v>0</v>
      </c>
      <c r="O199" s="25">
        <f>O200</f>
        <v>4000</v>
      </c>
      <c r="P199" s="25">
        <f t="shared" si="81"/>
        <v>4000</v>
      </c>
    </row>
    <row r="200" spans="1:20" x14ac:dyDescent="0.2">
      <c r="A200" s="124">
        <v>8849</v>
      </c>
      <c r="B200" s="35" t="s">
        <v>668</v>
      </c>
      <c r="C200" s="81"/>
      <c r="D200" s="34"/>
      <c r="E200" s="34"/>
      <c r="F200" s="34"/>
      <c r="G200" s="34"/>
      <c r="H200" s="34"/>
      <c r="I200" s="34"/>
      <c r="J200" s="34"/>
      <c r="K200" s="34"/>
      <c r="L200" s="80"/>
      <c r="M200" s="36"/>
      <c r="N200" s="36"/>
      <c r="O200" s="34">
        <v>4000</v>
      </c>
      <c r="P200" s="80">
        <f>SUM(L200:O200)</f>
        <v>4000</v>
      </c>
    </row>
    <row r="201" spans="1:20" ht="24" x14ac:dyDescent="0.2">
      <c r="A201" s="120" t="s">
        <v>536</v>
      </c>
      <c r="B201" s="41" t="s">
        <v>537</v>
      </c>
      <c r="C201" s="106"/>
      <c r="D201" s="41">
        <f>D203+D204</f>
        <v>0</v>
      </c>
      <c r="E201" s="41">
        <f t="shared" ref="E201:H201" si="82">E203+E204</f>
        <v>0</v>
      </c>
      <c r="F201" s="41">
        <f t="shared" si="82"/>
        <v>0</v>
      </c>
      <c r="G201" s="41">
        <f t="shared" si="82"/>
        <v>0</v>
      </c>
      <c r="H201" s="41">
        <f t="shared" si="82"/>
        <v>0</v>
      </c>
      <c r="I201" s="41">
        <f>I202</f>
        <v>0</v>
      </c>
      <c r="J201" s="41">
        <f t="shared" ref="J201:T201" si="83">J202</f>
        <v>0</v>
      </c>
      <c r="K201" s="41">
        <f t="shared" si="83"/>
        <v>0</v>
      </c>
      <c r="L201" s="41">
        <f t="shared" si="83"/>
        <v>0</v>
      </c>
      <c r="M201" s="41">
        <f t="shared" si="83"/>
        <v>0</v>
      </c>
      <c r="N201" s="41">
        <f t="shared" si="83"/>
        <v>0</v>
      </c>
      <c r="O201" s="41">
        <f t="shared" si="83"/>
        <v>45000</v>
      </c>
      <c r="P201" s="41">
        <f t="shared" si="83"/>
        <v>45000</v>
      </c>
      <c r="Q201" s="41">
        <f t="shared" si="83"/>
        <v>0</v>
      </c>
      <c r="R201" s="41">
        <f t="shared" si="83"/>
        <v>0</v>
      </c>
      <c r="S201" s="41">
        <f t="shared" si="83"/>
        <v>0</v>
      </c>
      <c r="T201" s="41">
        <f t="shared" si="83"/>
        <v>0</v>
      </c>
    </row>
    <row r="202" spans="1:20" ht="36" x14ac:dyDescent="0.2">
      <c r="A202" s="145" t="s">
        <v>85</v>
      </c>
      <c r="B202" s="25" t="s">
        <v>86</v>
      </c>
      <c r="C202" s="75"/>
      <c r="D202" s="25">
        <f>D201</f>
        <v>0</v>
      </c>
      <c r="E202" s="25">
        <f>E201</f>
        <v>0</v>
      </c>
      <c r="F202" s="25">
        <f>F201</f>
        <v>0</v>
      </c>
      <c r="G202" s="25">
        <f>G201</f>
        <v>0</v>
      </c>
      <c r="H202" s="25">
        <f>H201</f>
        <v>0</v>
      </c>
      <c r="I202" s="25">
        <f>I203+I204</f>
        <v>0</v>
      </c>
      <c r="J202" s="25">
        <f t="shared" ref="J202:P202" si="84">J203+J204</f>
        <v>0</v>
      </c>
      <c r="K202" s="25">
        <f t="shared" si="84"/>
        <v>0</v>
      </c>
      <c r="L202" s="25">
        <f t="shared" si="84"/>
        <v>0</v>
      </c>
      <c r="M202" s="25">
        <f t="shared" si="84"/>
        <v>0</v>
      </c>
      <c r="N202" s="25">
        <f t="shared" si="84"/>
        <v>0</v>
      </c>
      <c r="O202" s="25">
        <f t="shared" si="84"/>
        <v>45000</v>
      </c>
      <c r="P202" s="25">
        <f t="shared" si="84"/>
        <v>45000</v>
      </c>
    </row>
    <row r="203" spans="1:20" ht="24" x14ac:dyDescent="0.2">
      <c r="A203" s="124">
        <v>6601</v>
      </c>
      <c r="B203" s="35" t="s">
        <v>540</v>
      </c>
      <c r="C203" s="81"/>
      <c r="D203" s="34"/>
      <c r="E203" s="34"/>
      <c r="F203" s="34"/>
      <c r="G203" s="34"/>
      <c r="H203" s="34">
        <f>F203-G203</f>
        <v>0</v>
      </c>
      <c r="I203" s="25">
        <f t="shared" ref="I203:I204" si="85">I204+I205</f>
        <v>0</v>
      </c>
      <c r="J203" s="34"/>
      <c r="K203" s="34"/>
      <c r="L203" s="80">
        <f>SUM(K203)</f>
        <v>0</v>
      </c>
      <c r="M203" s="36"/>
      <c r="N203" s="36"/>
      <c r="O203" s="36">
        <v>45000</v>
      </c>
      <c r="P203" s="80">
        <f>SUM(L203:O203)</f>
        <v>45000</v>
      </c>
    </row>
    <row r="204" spans="1:20" x14ac:dyDescent="0.2">
      <c r="A204" s="138"/>
      <c r="B204" s="35"/>
      <c r="C204" s="81"/>
      <c r="D204" s="34"/>
      <c r="E204" s="34"/>
      <c r="F204" s="34"/>
      <c r="G204" s="34"/>
      <c r="H204" s="34">
        <f>F204-G204</f>
        <v>0</v>
      </c>
      <c r="I204" s="25">
        <f t="shared" si="85"/>
        <v>0</v>
      </c>
      <c r="J204" s="34"/>
      <c r="K204" s="34"/>
      <c r="L204" s="80">
        <f>SUM(K204)</f>
        <v>0</v>
      </c>
      <c r="M204" s="36"/>
      <c r="N204" s="36"/>
      <c r="O204" s="36"/>
      <c r="P204" s="80">
        <f>SUM(L204:O204)</f>
        <v>0</v>
      </c>
    </row>
    <row r="205" spans="1:20" x14ac:dyDescent="0.2">
      <c r="A205" s="150" t="s">
        <v>541</v>
      </c>
      <c r="B205" s="24" t="s">
        <v>542</v>
      </c>
      <c r="C205" s="105"/>
      <c r="D205" s="24"/>
      <c r="E205" s="24"/>
      <c r="F205" s="24"/>
      <c r="G205" s="24"/>
      <c r="H205" s="24"/>
      <c r="I205" s="24">
        <f t="shared" ref="I205:P206" si="86">I206</f>
        <v>0</v>
      </c>
      <c r="J205" s="24">
        <f t="shared" si="86"/>
        <v>0</v>
      </c>
      <c r="K205" s="24">
        <f t="shared" si="86"/>
        <v>0</v>
      </c>
      <c r="L205" s="24">
        <f t="shared" si="86"/>
        <v>0</v>
      </c>
      <c r="M205" s="24">
        <f t="shared" si="86"/>
        <v>0</v>
      </c>
      <c r="N205" s="24">
        <f t="shared" si="86"/>
        <v>0</v>
      </c>
      <c r="O205" s="24">
        <f t="shared" si="86"/>
        <v>0</v>
      </c>
      <c r="P205" s="24">
        <f t="shared" si="86"/>
        <v>0</v>
      </c>
    </row>
    <row r="206" spans="1:20" ht="36" x14ac:dyDescent="0.2">
      <c r="A206" s="145" t="s">
        <v>85</v>
      </c>
      <c r="B206" s="25" t="s">
        <v>86</v>
      </c>
      <c r="C206" s="75"/>
      <c r="D206" s="25"/>
      <c r="E206" s="25"/>
      <c r="F206" s="25"/>
      <c r="G206" s="25"/>
      <c r="H206" s="25"/>
      <c r="I206" s="25">
        <f t="shared" si="86"/>
        <v>0</v>
      </c>
      <c r="J206" s="25">
        <f t="shared" si="86"/>
        <v>0</v>
      </c>
      <c r="K206" s="25">
        <f t="shared" si="86"/>
        <v>0</v>
      </c>
      <c r="L206" s="25">
        <f t="shared" si="86"/>
        <v>0</v>
      </c>
      <c r="M206" s="25">
        <f t="shared" si="86"/>
        <v>0</v>
      </c>
      <c r="N206" s="25">
        <f t="shared" si="86"/>
        <v>0</v>
      </c>
      <c r="O206" s="25">
        <f t="shared" si="86"/>
        <v>0</v>
      </c>
      <c r="P206" s="25">
        <f t="shared" si="86"/>
        <v>0</v>
      </c>
    </row>
    <row r="207" spans="1:20" x14ac:dyDescent="0.2">
      <c r="A207" s="138"/>
      <c r="B207" s="35"/>
      <c r="C207" s="81"/>
      <c r="D207" s="34"/>
      <c r="E207" s="34"/>
      <c r="F207" s="34"/>
      <c r="G207" s="34"/>
      <c r="H207" s="34"/>
      <c r="I207" s="34"/>
      <c r="J207" s="34"/>
      <c r="K207" s="34"/>
      <c r="L207" s="80">
        <f>SUM(K207)</f>
        <v>0</v>
      </c>
      <c r="M207" s="36"/>
      <c r="N207" s="36"/>
      <c r="O207" s="36"/>
      <c r="P207" s="80">
        <f>SUM(L207:O207)</f>
        <v>0</v>
      </c>
    </row>
  </sheetData>
  <sortState ref="A33:P94">
    <sortCondition ref="A33"/>
  </sortState>
  <mergeCells count="16">
    <mergeCell ref="O1:P1"/>
    <mergeCell ref="C3:L3"/>
    <mergeCell ref="C4:L4"/>
    <mergeCell ref="C5:L5"/>
    <mergeCell ref="A6:A9"/>
    <mergeCell ref="B6:B9"/>
    <mergeCell ref="C6:C9"/>
    <mergeCell ref="D6:D9"/>
    <mergeCell ref="E6:E9"/>
    <mergeCell ref="F6:F9"/>
    <mergeCell ref="G6:G9"/>
    <mergeCell ref="H6:H9"/>
    <mergeCell ref="I6:O6"/>
    <mergeCell ref="P6:P9"/>
    <mergeCell ref="I8:L8"/>
    <mergeCell ref="M8:O8"/>
  </mergeCells>
  <pageMargins left="0" right="0" top="0.74803149606299213" bottom="0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42"/>
  <sheetViews>
    <sheetView workbookViewId="0">
      <pane xSplit="2" ySplit="9" topLeftCell="H235" activePane="bottomRight" state="frozen"/>
      <selection pane="topRight"/>
      <selection pane="bottomLeft"/>
      <selection pane="bottomRight" activeCell="O209" sqref="O209"/>
    </sheetView>
  </sheetViews>
  <sheetFormatPr defaultColWidth="9.140625" defaultRowHeight="12" x14ac:dyDescent="0.2"/>
  <cols>
    <col min="1" max="1" width="11.7109375" style="13" customWidth="1" collapsed="1"/>
    <col min="2" max="2" width="31.28515625" style="13" customWidth="1" collapsed="1"/>
    <col min="3" max="3" width="15.5703125" style="13" customWidth="1"/>
    <col min="4" max="4" width="11" style="13" customWidth="1" collapsed="1"/>
    <col min="5" max="5" width="16.42578125" style="13" bestFit="1" customWidth="1" collapsed="1"/>
    <col min="6" max="6" width="10.42578125" style="13" customWidth="1" collapsed="1"/>
    <col min="7" max="7" width="11.28515625" style="13" customWidth="1" collapsed="1"/>
    <col min="8" max="8" width="11.85546875" style="13" customWidth="1" collapsed="1"/>
    <col min="9" max="9" width="10" style="13" customWidth="1"/>
    <col min="10" max="10" width="10.85546875" style="13" customWidth="1"/>
    <col min="11" max="13" width="9" style="13" customWidth="1"/>
    <col min="14" max="17" width="10.85546875" style="13" customWidth="1"/>
    <col min="18" max="18" width="9.5703125" style="13" bestFit="1" customWidth="1"/>
    <col min="19" max="19" width="9.5703125" style="13" customWidth="1"/>
    <col min="20" max="16384" width="9.140625" style="13"/>
  </cols>
  <sheetData>
    <row r="1" spans="1:22" ht="12.75" thickBot="1" x14ac:dyDescent="0.25"/>
    <row r="2" spans="1:22" ht="17.45" customHeight="1" thickBot="1" x14ac:dyDescent="0.25">
      <c r="A2" s="14" t="s">
        <v>0</v>
      </c>
      <c r="B2" s="15" t="s">
        <v>1</v>
      </c>
      <c r="C2" s="15"/>
      <c r="D2" s="16" t="s">
        <v>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17.45" customHeight="1" thickBot="1" x14ac:dyDescent="0.25">
      <c r="A3" s="14" t="s">
        <v>2</v>
      </c>
      <c r="B3" s="15" t="s">
        <v>3</v>
      </c>
      <c r="C3" s="15"/>
      <c r="D3" s="16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2" ht="12.75" customHeight="1" x14ac:dyDescent="0.2">
      <c r="B4" s="18" t="s">
        <v>569</v>
      </c>
      <c r="C4" s="18"/>
      <c r="D4" s="19" t="s">
        <v>570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2" ht="15.75" customHeight="1" x14ac:dyDescent="0.2">
      <c r="A5" s="164" t="s">
        <v>6</v>
      </c>
      <c r="B5" s="164" t="s">
        <v>7</v>
      </c>
      <c r="C5" s="165" t="s">
        <v>585</v>
      </c>
      <c r="D5" s="164" t="s">
        <v>8</v>
      </c>
      <c r="E5" s="164" t="s">
        <v>9</v>
      </c>
      <c r="F5" s="164" t="s">
        <v>10</v>
      </c>
      <c r="G5" s="164" t="s">
        <v>11</v>
      </c>
      <c r="H5" s="164" t="s">
        <v>12</v>
      </c>
      <c r="I5" s="164" t="s">
        <v>571</v>
      </c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0.2" customHeight="1" x14ac:dyDescent="0.2">
      <c r="A6" s="164"/>
      <c r="B6" s="164"/>
      <c r="C6" s="166"/>
      <c r="D6" s="164"/>
      <c r="E6" s="164"/>
      <c r="F6" s="164"/>
      <c r="G6" s="164"/>
      <c r="H6" s="164"/>
      <c r="I6" s="164"/>
      <c r="J6" s="21"/>
      <c r="K6" s="21"/>
      <c r="L6" s="21"/>
      <c r="M6" s="21"/>
      <c r="N6" s="43"/>
      <c r="O6" s="45"/>
      <c r="P6" s="47"/>
      <c r="Q6" s="21"/>
      <c r="R6" s="21"/>
      <c r="S6" s="21"/>
      <c r="T6" s="22"/>
      <c r="U6" s="22"/>
      <c r="V6" s="22"/>
    </row>
    <row r="7" spans="1:22" ht="39.75" customHeight="1" x14ac:dyDescent="0.2">
      <c r="A7" s="164"/>
      <c r="B7" s="164"/>
      <c r="C7" s="166"/>
      <c r="D7" s="164"/>
      <c r="E7" s="164"/>
      <c r="F7" s="164"/>
      <c r="G7" s="164"/>
      <c r="H7" s="164"/>
      <c r="I7" s="164"/>
      <c r="J7" s="164" t="s">
        <v>572</v>
      </c>
      <c r="K7" s="164"/>
      <c r="L7" s="164"/>
      <c r="M7" s="164"/>
      <c r="N7" s="164"/>
      <c r="O7" s="164"/>
      <c r="P7" s="164"/>
      <c r="Q7" s="164"/>
      <c r="R7" s="164"/>
      <c r="S7" s="21" t="s">
        <v>583</v>
      </c>
      <c r="T7" s="168">
        <v>2024</v>
      </c>
      <c r="U7" s="168"/>
      <c r="V7" s="168"/>
    </row>
    <row r="8" spans="1:22" ht="46.5" customHeight="1" x14ac:dyDescent="0.2">
      <c r="A8" s="164"/>
      <c r="B8" s="164"/>
      <c r="C8" s="167"/>
      <c r="D8" s="164"/>
      <c r="E8" s="164"/>
      <c r="F8" s="164"/>
      <c r="G8" s="164"/>
      <c r="H8" s="164"/>
      <c r="I8" s="164"/>
      <c r="J8" s="21" t="s">
        <v>577</v>
      </c>
      <c r="K8" s="21" t="s">
        <v>573</v>
      </c>
      <c r="L8" s="21" t="s">
        <v>574</v>
      </c>
      <c r="M8" s="21" t="s">
        <v>575</v>
      </c>
      <c r="N8" s="43" t="s">
        <v>582</v>
      </c>
      <c r="O8" s="45" t="s">
        <v>603</v>
      </c>
      <c r="P8" s="47" t="s">
        <v>605</v>
      </c>
      <c r="Q8" s="21" t="s">
        <v>604</v>
      </c>
      <c r="R8" s="21" t="s">
        <v>576</v>
      </c>
      <c r="S8" s="21"/>
      <c r="T8" s="22" t="s">
        <v>577</v>
      </c>
      <c r="U8" s="22" t="s">
        <v>584</v>
      </c>
      <c r="V8" s="22" t="s">
        <v>575</v>
      </c>
    </row>
    <row r="9" spans="1:22" x14ac:dyDescent="0.2">
      <c r="A9" s="21">
        <v>1</v>
      </c>
      <c r="B9" s="21">
        <v>2</v>
      </c>
      <c r="C9" s="21"/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43">
        <v>13</v>
      </c>
      <c r="O9" s="45">
        <v>13</v>
      </c>
      <c r="P9" s="47"/>
      <c r="Q9" s="21">
        <v>13</v>
      </c>
      <c r="R9" s="21">
        <v>14</v>
      </c>
      <c r="S9" s="21">
        <v>15</v>
      </c>
      <c r="T9" s="21">
        <v>16</v>
      </c>
      <c r="U9" s="21">
        <v>17</v>
      </c>
      <c r="V9" s="21">
        <v>18</v>
      </c>
    </row>
    <row r="10" spans="1:22" x14ac:dyDescent="0.2">
      <c r="A10" s="23"/>
      <c r="B10" s="23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/>
      <c r="U10" s="22"/>
      <c r="V10" s="22"/>
    </row>
    <row r="11" spans="1:22" ht="24" x14ac:dyDescent="0.2">
      <c r="A11" s="24" t="s">
        <v>29</v>
      </c>
      <c r="B11" s="24" t="s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2"/>
      <c r="U11" s="22"/>
      <c r="V11" s="22"/>
    </row>
    <row r="12" spans="1:22" x14ac:dyDescent="0.2">
      <c r="A12" s="25" t="s">
        <v>31</v>
      </c>
      <c r="B12" s="25" t="s">
        <v>32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2"/>
      <c r="V12" s="22"/>
    </row>
    <row r="13" spans="1:22" x14ac:dyDescent="0.2">
      <c r="A13" s="26"/>
      <c r="B13" s="26" t="s">
        <v>33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2"/>
      <c r="U13" s="22"/>
      <c r="V13" s="22"/>
    </row>
    <row r="14" spans="1:22" ht="48" x14ac:dyDescent="0.2">
      <c r="A14" s="27" t="s">
        <v>34</v>
      </c>
      <c r="B14" s="28" t="s">
        <v>35</v>
      </c>
      <c r="C14" s="28"/>
      <c r="D14" s="27" t="s">
        <v>36</v>
      </c>
      <c r="E14" s="27">
        <v>85000</v>
      </c>
      <c r="F14" s="27">
        <v>4500</v>
      </c>
      <c r="G14" s="27">
        <v>1000</v>
      </c>
      <c r="H14" s="27">
        <v>0</v>
      </c>
      <c r="I14" s="27">
        <f>G14-H14</f>
        <v>1000</v>
      </c>
      <c r="J14" s="27"/>
      <c r="K14" s="27"/>
      <c r="L14" s="27"/>
      <c r="M14" s="27"/>
      <c r="N14" s="27"/>
      <c r="P14" s="27"/>
      <c r="Q14" s="27">
        <v>1000</v>
      </c>
      <c r="R14" s="27">
        <f>SUM(J14:Q14)</f>
        <v>1000</v>
      </c>
      <c r="S14" s="27">
        <f t="shared" ref="S14:S77" si="0">I14-R14</f>
        <v>0</v>
      </c>
      <c r="T14" s="22"/>
      <c r="U14" s="22"/>
      <c r="V14" s="22"/>
    </row>
    <row r="15" spans="1:22" x14ac:dyDescent="0.2">
      <c r="A15" s="26"/>
      <c r="B15" s="26" t="s">
        <v>38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>
        <f t="shared" si="0"/>
        <v>0</v>
      </c>
      <c r="T15" s="22"/>
      <c r="U15" s="22"/>
      <c r="V15" s="22"/>
    </row>
    <row r="16" spans="1:22" ht="48" x14ac:dyDescent="0.2">
      <c r="A16" s="27" t="s">
        <v>34</v>
      </c>
      <c r="B16" s="28" t="s">
        <v>39</v>
      </c>
      <c r="C16" s="28"/>
      <c r="D16" s="27" t="s">
        <v>40</v>
      </c>
      <c r="E16" s="27">
        <v>8000</v>
      </c>
      <c r="F16" s="27">
        <v>0</v>
      </c>
      <c r="G16" s="27">
        <v>8000</v>
      </c>
      <c r="H16" s="27">
        <v>0</v>
      </c>
      <c r="I16" s="27">
        <f>G16-H16</f>
        <v>8000</v>
      </c>
      <c r="J16" s="27"/>
      <c r="K16" s="27"/>
      <c r="L16" s="27"/>
      <c r="M16" s="27">
        <v>8000</v>
      </c>
      <c r="N16" s="27"/>
      <c r="O16" s="27"/>
      <c r="P16" s="27"/>
      <c r="Q16" s="27"/>
      <c r="R16" s="27">
        <f>SUM(J16:Q16)</f>
        <v>8000</v>
      </c>
      <c r="S16" s="27">
        <f t="shared" si="0"/>
        <v>0</v>
      </c>
      <c r="T16" s="22"/>
      <c r="U16" s="22"/>
      <c r="V16" s="22"/>
    </row>
    <row r="17" spans="1:22" x14ac:dyDescent="0.2">
      <c r="A17" s="25" t="s">
        <v>41</v>
      </c>
      <c r="B17" s="25" t="s">
        <v>42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7">
        <f t="shared" si="0"/>
        <v>0</v>
      </c>
      <c r="T17" s="22"/>
      <c r="U17" s="22"/>
      <c r="V17" s="22"/>
    </row>
    <row r="18" spans="1:22" x14ac:dyDescent="0.2">
      <c r="A18" s="26"/>
      <c r="B18" s="26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>
        <f t="shared" si="0"/>
        <v>0</v>
      </c>
      <c r="T18" s="22"/>
      <c r="U18" s="22"/>
      <c r="V18" s="22"/>
    </row>
    <row r="19" spans="1:22" ht="24" x14ac:dyDescent="0.2">
      <c r="A19" s="27" t="s">
        <v>43</v>
      </c>
      <c r="B19" s="28" t="s">
        <v>44</v>
      </c>
      <c r="C19" s="28" t="s">
        <v>590</v>
      </c>
      <c r="D19" s="27" t="s">
        <v>40</v>
      </c>
      <c r="E19" s="27">
        <v>1186453</v>
      </c>
      <c r="F19" s="27">
        <v>0</v>
      </c>
      <c r="G19" s="27">
        <v>355936</v>
      </c>
      <c r="H19" s="27">
        <v>3600</v>
      </c>
      <c r="I19" s="27">
        <f>G19-H19</f>
        <v>352336</v>
      </c>
      <c r="J19" s="27"/>
      <c r="K19" s="27">
        <v>352336</v>
      </c>
      <c r="L19" s="27"/>
      <c r="M19" s="27"/>
      <c r="N19" s="27"/>
      <c r="O19" s="27"/>
      <c r="P19" s="27"/>
      <c r="Q19" s="27"/>
      <c r="R19" s="27">
        <f>SUM(J19:Q19)</f>
        <v>352336</v>
      </c>
      <c r="S19" s="27">
        <f t="shared" si="0"/>
        <v>0</v>
      </c>
      <c r="T19" s="22"/>
      <c r="U19" s="22"/>
      <c r="V19" s="22"/>
    </row>
    <row r="20" spans="1:22" ht="48" x14ac:dyDescent="0.2">
      <c r="A20" s="27" t="s">
        <v>43</v>
      </c>
      <c r="B20" s="28" t="s">
        <v>46</v>
      </c>
      <c r="C20" s="28" t="s">
        <v>590</v>
      </c>
      <c r="D20" s="27" t="s">
        <v>47</v>
      </c>
      <c r="E20" s="27">
        <v>112857</v>
      </c>
      <c r="F20" s="27">
        <v>0</v>
      </c>
      <c r="G20" s="27">
        <v>112857</v>
      </c>
      <c r="H20" s="27">
        <v>0</v>
      </c>
      <c r="I20" s="27">
        <f>G20-H20</f>
        <v>112857</v>
      </c>
      <c r="J20" s="27"/>
      <c r="K20" s="27">
        <v>112857</v>
      </c>
      <c r="L20" s="27"/>
      <c r="M20" s="27"/>
      <c r="N20" s="27"/>
      <c r="O20" s="27"/>
      <c r="P20" s="27"/>
      <c r="Q20" s="27"/>
      <c r="R20" s="27">
        <f>SUM(J20:Q20)</f>
        <v>112857</v>
      </c>
      <c r="S20" s="27">
        <f t="shared" si="0"/>
        <v>0</v>
      </c>
      <c r="T20" s="22"/>
      <c r="U20" s="22"/>
      <c r="V20" s="22"/>
    </row>
    <row r="21" spans="1:22" ht="24" x14ac:dyDescent="0.2">
      <c r="A21" s="27" t="s">
        <v>43</v>
      </c>
      <c r="B21" s="28" t="s">
        <v>49</v>
      </c>
      <c r="C21" s="28" t="s">
        <v>590</v>
      </c>
      <c r="D21" s="27" t="s">
        <v>47</v>
      </c>
      <c r="E21" s="27">
        <v>3862784</v>
      </c>
      <c r="F21" s="27">
        <v>0</v>
      </c>
      <c r="G21" s="27">
        <v>1931390</v>
      </c>
      <c r="H21" s="27">
        <v>0</v>
      </c>
      <c r="I21" s="27">
        <f>G21-H21</f>
        <v>1931390</v>
      </c>
      <c r="J21" s="27"/>
      <c r="K21" s="27">
        <v>1931390</v>
      </c>
      <c r="L21" s="27"/>
      <c r="M21" s="27"/>
      <c r="N21" s="27"/>
      <c r="O21" s="27"/>
      <c r="P21" s="27"/>
      <c r="Q21" s="27"/>
      <c r="R21" s="27">
        <f>SUM(J21:Q21)</f>
        <v>1931390</v>
      </c>
      <c r="S21" s="27">
        <f t="shared" si="0"/>
        <v>0</v>
      </c>
      <c r="T21" s="22"/>
      <c r="U21" s="22"/>
      <c r="V21" s="22"/>
    </row>
    <row r="22" spans="1:22" x14ac:dyDescent="0.2">
      <c r="A22" s="26"/>
      <c r="B22" s="26" t="s">
        <v>51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>
        <f t="shared" si="0"/>
        <v>0</v>
      </c>
      <c r="T22" s="22"/>
      <c r="U22" s="22"/>
      <c r="V22" s="22"/>
    </row>
    <row r="23" spans="1:22" ht="24" x14ac:dyDescent="0.2">
      <c r="A23" s="27" t="s">
        <v>43</v>
      </c>
      <c r="B23" s="28" t="s">
        <v>52</v>
      </c>
      <c r="C23" s="28" t="s">
        <v>586</v>
      </c>
      <c r="D23" s="27" t="s">
        <v>47</v>
      </c>
      <c r="E23" s="27">
        <v>1916081</v>
      </c>
      <c r="F23" s="27">
        <v>0</v>
      </c>
      <c r="G23" s="27">
        <v>908040</v>
      </c>
      <c r="H23" s="27">
        <v>70422</v>
      </c>
      <c r="I23" s="27">
        <f>G23-H23</f>
        <v>837618</v>
      </c>
      <c r="J23" s="27"/>
      <c r="K23" s="27">
        <f>I23</f>
        <v>837618</v>
      </c>
      <c r="L23" s="27"/>
      <c r="M23" s="27"/>
      <c r="N23" s="27"/>
      <c r="O23" s="27"/>
      <c r="P23" s="27"/>
      <c r="Q23" s="27"/>
      <c r="R23" s="27">
        <f>SUM(J23:Q23)</f>
        <v>837618</v>
      </c>
      <c r="S23" s="27">
        <f t="shared" si="0"/>
        <v>0</v>
      </c>
      <c r="T23" s="22"/>
      <c r="U23" s="22"/>
      <c r="V23" s="22"/>
    </row>
    <row r="24" spans="1:22" ht="24" x14ac:dyDescent="0.2">
      <c r="A24" s="27" t="s">
        <v>43</v>
      </c>
      <c r="B24" s="28" t="s">
        <v>54</v>
      </c>
      <c r="C24" s="28" t="s">
        <v>590</v>
      </c>
      <c r="D24" s="27" t="s">
        <v>47</v>
      </c>
      <c r="E24" s="27">
        <v>1325444</v>
      </c>
      <c r="F24" s="27">
        <v>0</v>
      </c>
      <c r="G24" s="27">
        <v>1325444</v>
      </c>
      <c r="H24" s="27">
        <v>551681</v>
      </c>
      <c r="I24" s="27">
        <f>G24-H24</f>
        <v>773763</v>
      </c>
      <c r="J24" s="27"/>
      <c r="K24" s="27">
        <f>I24</f>
        <v>773763</v>
      </c>
      <c r="L24" s="27"/>
      <c r="M24" s="27"/>
      <c r="N24" s="27"/>
      <c r="O24" s="27"/>
      <c r="P24" s="27"/>
      <c r="Q24" s="27"/>
      <c r="R24" s="27">
        <f>SUM(J24:Q24)</f>
        <v>773763</v>
      </c>
      <c r="S24" s="27">
        <f t="shared" si="0"/>
        <v>0</v>
      </c>
      <c r="T24" s="22"/>
      <c r="U24" s="22"/>
      <c r="V24" s="22"/>
    </row>
    <row r="25" spans="1:22" ht="24" x14ac:dyDescent="0.2">
      <c r="A25" s="27" t="s">
        <v>43</v>
      </c>
      <c r="B25" s="28" t="s">
        <v>56</v>
      </c>
      <c r="C25" s="28" t="s">
        <v>587</v>
      </c>
      <c r="D25" s="27" t="s">
        <v>47</v>
      </c>
      <c r="E25" s="27">
        <v>1427183</v>
      </c>
      <c r="F25" s="27">
        <v>0</v>
      </c>
      <c r="G25" s="27">
        <v>1425683</v>
      </c>
      <c r="H25" s="27">
        <v>1398120</v>
      </c>
      <c r="I25" s="27">
        <f>G25-H25</f>
        <v>27563</v>
      </c>
      <c r="J25" s="27"/>
      <c r="K25" s="27">
        <f>I25</f>
        <v>27563</v>
      </c>
      <c r="L25" s="27"/>
      <c r="M25" s="27"/>
      <c r="N25" s="27"/>
      <c r="O25" s="27"/>
      <c r="P25" s="27"/>
      <c r="Q25" s="27"/>
      <c r="R25" s="27">
        <f>SUM(J25:Q25)</f>
        <v>27563</v>
      </c>
      <c r="S25" s="27">
        <f t="shared" si="0"/>
        <v>0</v>
      </c>
      <c r="T25" s="22"/>
      <c r="U25" s="22"/>
      <c r="V25" s="22"/>
    </row>
    <row r="26" spans="1:22" ht="24" x14ac:dyDescent="0.2">
      <c r="A26" s="27" t="s">
        <v>43</v>
      </c>
      <c r="B26" s="28" t="s">
        <v>58</v>
      </c>
      <c r="C26" s="28" t="s">
        <v>588</v>
      </c>
      <c r="D26" s="29" t="s">
        <v>47</v>
      </c>
      <c r="E26" s="27">
        <v>2743664</v>
      </c>
      <c r="F26" s="27">
        <v>0</v>
      </c>
      <c r="G26" s="27">
        <v>791630</v>
      </c>
      <c r="H26" s="27">
        <v>791630</v>
      </c>
      <c r="I26" s="27">
        <f>G26-H26</f>
        <v>0</v>
      </c>
      <c r="J26" s="27"/>
      <c r="K26" s="27">
        <f>I26</f>
        <v>0</v>
      </c>
      <c r="L26" s="27"/>
      <c r="M26" s="27"/>
      <c r="N26" s="27"/>
      <c r="O26" s="27"/>
      <c r="P26" s="27"/>
      <c r="Q26" s="27"/>
      <c r="R26" s="27">
        <f>SUM(J26:Q26)</f>
        <v>0</v>
      </c>
      <c r="S26" s="27">
        <f t="shared" si="0"/>
        <v>0</v>
      </c>
      <c r="T26" s="22"/>
      <c r="U26" s="22"/>
      <c r="V26" s="22"/>
    </row>
    <row r="27" spans="1:22" s="33" customFormat="1" ht="48" x14ac:dyDescent="0.2">
      <c r="A27" s="30" t="s">
        <v>60</v>
      </c>
      <c r="B27" s="31" t="s">
        <v>578</v>
      </c>
      <c r="C27" s="31"/>
      <c r="D27" s="30" t="s">
        <v>62</v>
      </c>
      <c r="E27" s="30">
        <v>110000</v>
      </c>
      <c r="F27" s="30">
        <v>0</v>
      </c>
      <c r="G27" s="30">
        <v>110000</v>
      </c>
      <c r="H27" s="30">
        <v>109960</v>
      </c>
      <c r="I27" s="30">
        <f>G27-H27</f>
        <v>40</v>
      </c>
      <c r="J27" s="30"/>
      <c r="K27" s="30"/>
      <c r="L27" s="30"/>
      <c r="M27" s="30"/>
      <c r="N27" s="30"/>
      <c r="O27" s="30">
        <v>40</v>
      </c>
      <c r="P27" s="30"/>
      <c r="Q27" s="30"/>
      <c r="R27" s="30">
        <f>SUM(J27:Q27)</f>
        <v>40</v>
      </c>
      <c r="S27" s="30">
        <f t="shared" si="0"/>
        <v>0</v>
      </c>
      <c r="T27" s="32"/>
      <c r="U27" s="32"/>
      <c r="V27" s="32"/>
    </row>
    <row r="28" spans="1:22" x14ac:dyDescent="0.2">
      <c r="A28" s="25" t="s">
        <v>64</v>
      </c>
      <c r="B28" s="25" t="s">
        <v>65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7">
        <f t="shared" si="0"/>
        <v>0</v>
      </c>
      <c r="T28" s="22"/>
      <c r="U28" s="22"/>
      <c r="V28" s="22"/>
    </row>
    <row r="29" spans="1:22" x14ac:dyDescent="0.2">
      <c r="A29" s="26"/>
      <c r="B29" s="26" t="s">
        <v>38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>
        <f t="shared" si="0"/>
        <v>0</v>
      </c>
      <c r="T29" s="22"/>
      <c r="U29" s="22"/>
      <c r="V29" s="22"/>
    </row>
    <row r="30" spans="1:22" ht="48" x14ac:dyDescent="0.2">
      <c r="A30" s="27" t="s">
        <v>66</v>
      </c>
      <c r="B30" s="28" t="s">
        <v>70</v>
      </c>
      <c r="C30" s="28"/>
      <c r="D30" s="27" t="s">
        <v>40</v>
      </c>
      <c r="E30" s="27">
        <v>9500</v>
      </c>
      <c r="F30" s="27">
        <v>0</v>
      </c>
      <c r="G30" s="27">
        <v>9500</v>
      </c>
      <c r="H30" s="27">
        <v>0</v>
      </c>
      <c r="I30" s="27">
        <f>G30-H30</f>
        <v>9500</v>
      </c>
      <c r="J30" s="27"/>
      <c r="K30" s="27"/>
      <c r="L30" s="27"/>
      <c r="M30" s="27">
        <v>9500</v>
      </c>
      <c r="N30" s="27"/>
      <c r="O30" s="27"/>
      <c r="P30" s="27"/>
      <c r="Q30" s="27"/>
      <c r="R30" s="27">
        <f>SUM(J30:Q30)</f>
        <v>9500</v>
      </c>
      <c r="S30" s="27">
        <f t="shared" si="0"/>
        <v>0</v>
      </c>
      <c r="T30" s="22"/>
      <c r="U30" s="22"/>
      <c r="V30" s="22"/>
    </row>
    <row r="31" spans="1:22" x14ac:dyDescent="0.2">
      <c r="A31" s="26"/>
      <c r="B31" s="26" t="s">
        <v>51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>
        <f t="shared" si="0"/>
        <v>0</v>
      </c>
      <c r="T31" s="22"/>
      <c r="U31" s="22"/>
      <c r="V31" s="22"/>
    </row>
    <row r="32" spans="1:22" x14ac:dyDescent="0.2">
      <c r="A32" s="27"/>
      <c r="B32" s="28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f t="shared" si="0"/>
        <v>0</v>
      </c>
      <c r="T32" s="22"/>
      <c r="U32" s="22"/>
      <c r="V32" s="22"/>
    </row>
    <row r="33" spans="1:22" x14ac:dyDescent="0.2">
      <c r="A33" s="25" t="s">
        <v>74</v>
      </c>
      <c r="B33" s="25" t="s">
        <v>75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7">
        <f t="shared" si="0"/>
        <v>0</v>
      </c>
      <c r="T33" s="22"/>
      <c r="U33" s="22"/>
      <c r="V33" s="22"/>
    </row>
    <row r="34" spans="1:22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>
        <f t="shared" si="0"/>
        <v>0</v>
      </c>
      <c r="T34" s="22"/>
      <c r="U34" s="22"/>
      <c r="V34" s="22"/>
    </row>
    <row r="35" spans="1:22" x14ac:dyDescent="0.2">
      <c r="A35" s="27"/>
      <c r="B35" s="28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>
        <f t="shared" si="0"/>
        <v>0</v>
      </c>
      <c r="T35" s="22"/>
      <c r="U35" s="22"/>
      <c r="V35" s="22"/>
    </row>
    <row r="36" spans="1:22" ht="24" x14ac:dyDescent="0.2">
      <c r="A36" s="25" t="s">
        <v>79</v>
      </c>
      <c r="B36" s="25" t="s">
        <v>80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7">
        <f t="shared" si="0"/>
        <v>0</v>
      </c>
      <c r="T36" s="22"/>
      <c r="U36" s="22"/>
      <c r="V36" s="22"/>
    </row>
    <row r="37" spans="1:22" x14ac:dyDescent="0.2">
      <c r="A37" s="26"/>
      <c r="B37" s="26" t="s">
        <v>38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>
        <f t="shared" si="0"/>
        <v>0</v>
      </c>
      <c r="T37" s="22"/>
      <c r="U37" s="22"/>
      <c r="V37" s="22"/>
    </row>
    <row r="38" spans="1:22" ht="48" x14ac:dyDescent="0.2">
      <c r="A38" s="27" t="s">
        <v>81</v>
      </c>
      <c r="B38" s="28" t="s">
        <v>82</v>
      </c>
      <c r="C38" s="28"/>
      <c r="D38" s="27" t="s">
        <v>40</v>
      </c>
      <c r="E38" s="27">
        <v>9240</v>
      </c>
      <c r="F38" s="27">
        <v>0</v>
      </c>
      <c r="G38" s="27">
        <v>9240</v>
      </c>
      <c r="H38" s="27">
        <v>0</v>
      </c>
      <c r="I38" s="27">
        <f>G38-H38</f>
        <v>9240</v>
      </c>
      <c r="J38" s="27"/>
      <c r="K38" s="27"/>
      <c r="L38" s="27"/>
      <c r="M38" s="27">
        <v>9240</v>
      </c>
      <c r="N38" s="27"/>
      <c r="O38" s="27"/>
      <c r="P38" s="27"/>
      <c r="Q38" s="27"/>
      <c r="R38" s="27">
        <f>SUM(J38:Q38)</f>
        <v>9240</v>
      </c>
      <c r="S38" s="27">
        <f t="shared" si="0"/>
        <v>0</v>
      </c>
      <c r="T38" s="22"/>
      <c r="U38" s="22"/>
      <c r="V38" s="22"/>
    </row>
    <row r="39" spans="1:22" ht="48" x14ac:dyDescent="0.2">
      <c r="A39" s="27" t="s">
        <v>81</v>
      </c>
      <c r="B39" s="28" t="s">
        <v>83</v>
      </c>
      <c r="C39" s="28"/>
      <c r="D39" s="27" t="s">
        <v>40</v>
      </c>
      <c r="E39" s="27">
        <v>9420</v>
      </c>
      <c r="F39" s="27">
        <v>0</v>
      </c>
      <c r="G39" s="27">
        <v>9420</v>
      </c>
      <c r="H39" s="27">
        <v>0</v>
      </c>
      <c r="I39" s="27">
        <f>G39-H39</f>
        <v>9420</v>
      </c>
      <c r="J39" s="27"/>
      <c r="K39" s="27"/>
      <c r="L39" s="27"/>
      <c r="M39" s="27">
        <v>9420</v>
      </c>
      <c r="N39" s="27"/>
      <c r="O39" s="27"/>
      <c r="P39" s="27"/>
      <c r="Q39" s="27"/>
      <c r="R39" s="27">
        <f>SUM(J39:Q39)</f>
        <v>9420</v>
      </c>
      <c r="S39" s="27">
        <f t="shared" si="0"/>
        <v>0</v>
      </c>
      <c r="T39" s="22"/>
      <c r="U39" s="22"/>
      <c r="V39" s="22"/>
    </row>
    <row r="40" spans="1:22" ht="48" x14ac:dyDescent="0.2">
      <c r="A40" s="27" t="s">
        <v>81</v>
      </c>
      <c r="B40" s="28" t="s">
        <v>84</v>
      </c>
      <c r="C40" s="28"/>
      <c r="D40" s="27" t="s">
        <v>40</v>
      </c>
      <c r="E40" s="27">
        <v>28800</v>
      </c>
      <c r="F40" s="27">
        <v>0</v>
      </c>
      <c r="G40" s="27">
        <v>28800</v>
      </c>
      <c r="H40" s="27">
        <v>0</v>
      </c>
      <c r="I40" s="27">
        <f>G40-H40</f>
        <v>28800</v>
      </c>
      <c r="J40" s="27"/>
      <c r="K40" s="27"/>
      <c r="L40" s="27"/>
      <c r="M40" s="27">
        <v>28800</v>
      </c>
      <c r="N40" s="27"/>
      <c r="O40" s="27"/>
      <c r="P40" s="27"/>
      <c r="Q40" s="27"/>
      <c r="R40" s="27">
        <f>SUM(J40:Q40)</f>
        <v>28800</v>
      </c>
      <c r="S40" s="27">
        <f t="shared" si="0"/>
        <v>0</v>
      </c>
      <c r="T40" s="22"/>
      <c r="U40" s="22"/>
      <c r="V40" s="22"/>
    </row>
    <row r="41" spans="1:22" ht="48" x14ac:dyDescent="0.2">
      <c r="A41" s="25" t="s">
        <v>85</v>
      </c>
      <c r="B41" s="25" t="s">
        <v>86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7">
        <f t="shared" si="0"/>
        <v>0</v>
      </c>
      <c r="T41" s="22"/>
      <c r="U41" s="22"/>
      <c r="V41" s="22"/>
    </row>
    <row r="42" spans="1:22" x14ac:dyDescent="0.2">
      <c r="A42" s="26"/>
      <c r="B42" s="26" t="s">
        <v>33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>
        <f t="shared" si="0"/>
        <v>0</v>
      </c>
      <c r="T42" s="22"/>
      <c r="U42" s="22"/>
      <c r="V42" s="22"/>
    </row>
    <row r="43" spans="1:22" x14ac:dyDescent="0.2">
      <c r="A43" s="27"/>
      <c r="B43" s="28"/>
      <c r="C43" s="28"/>
      <c r="D43" s="27"/>
      <c r="E43" s="27"/>
      <c r="F43" s="27"/>
      <c r="G43" s="27"/>
      <c r="H43" s="27"/>
      <c r="I43" s="27">
        <f>G43-H43</f>
        <v>0</v>
      </c>
      <c r="J43" s="27"/>
      <c r="K43" s="27"/>
      <c r="L43" s="27"/>
      <c r="M43" s="27"/>
      <c r="N43" s="27"/>
      <c r="O43" s="27"/>
      <c r="P43" s="27"/>
      <c r="Q43" s="27"/>
      <c r="R43" s="27">
        <f t="shared" ref="R43:R69" si="1">SUM(J43:Q43)</f>
        <v>0</v>
      </c>
      <c r="S43" s="27">
        <f t="shared" si="0"/>
        <v>0</v>
      </c>
      <c r="T43" s="22"/>
      <c r="U43" s="22"/>
      <c r="V43" s="22"/>
    </row>
    <row r="44" spans="1:22" ht="36" x14ac:dyDescent="0.2">
      <c r="A44" s="27" t="s">
        <v>91</v>
      </c>
      <c r="B44" s="28" t="s">
        <v>92</v>
      </c>
      <c r="C44" s="28"/>
      <c r="D44" s="27" t="s">
        <v>62</v>
      </c>
      <c r="E44" s="27">
        <v>360000</v>
      </c>
      <c r="F44" s="27">
        <v>0</v>
      </c>
      <c r="G44" s="27">
        <v>0</v>
      </c>
      <c r="H44" s="27">
        <v>0</v>
      </c>
      <c r="I44" s="27">
        <f t="shared" ref="I44:I69" si="2">G44-H44</f>
        <v>0</v>
      </c>
      <c r="J44" s="27"/>
      <c r="K44" s="27"/>
      <c r="L44" s="27"/>
      <c r="M44" s="27"/>
      <c r="N44" s="27"/>
      <c r="O44" s="27"/>
      <c r="P44" s="27"/>
      <c r="Q44" s="27"/>
      <c r="R44" s="27">
        <f t="shared" si="1"/>
        <v>0</v>
      </c>
      <c r="S44" s="27">
        <f t="shared" si="0"/>
        <v>0</v>
      </c>
      <c r="T44" s="22"/>
      <c r="U44" s="22"/>
      <c r="V44" s="22"/>
    </row>
    <row r="45" spans="1:22" s="50" customFormat="1" ht="48" x14ac:dyDescent="0.2">
      <c r="A45" s="29" t="s">
        <v>91</v>
      </c>
      <c r="B45" s="48" t="s">
        <v>94</v>
      </c>
      <c r="C45" s="48" t="s">
        <v>594</v>
      </c>
      <c r="D45" s="29" t="s">
        <v>47</v>
      </c>
      <c r="E45" s="29">
        <v>350200</v>
      </c>
      <c r="F45" s="29">
        <v>0</v>
      </c>
      <c r="G45" s="29">
        <v>350200</v>
      </c>
      <c r="H45" s="29">
        <v>96155</v>
      </c>
      <c r="I45" s="29">
        <f t="shared" si="2"/>
        <v>254045</v>
      </c>
      <c r="J45" s="29"/>
      <c r="K45" s="29"/>
      <c r="L45" s="29">
        <v>104000</v>
      </c>
      <c r="M45" s="29"/>
      <c r="N45" s="29"/>
      <c r="O45" s="29">
        <f>+I45-L45</f>
        <v>150045</v>
      </c>
      <c r="P45" s="29"/>
      <c r="Q45" s="29"/>
      <c r="R45" s="29">
        <f t="shared" si="1"/>
        <v>254045</v>
      </c>
      <c r="S45" s="29">
        <f t="shared" si="0"/>
        <v>0</v>
      </c>
      <c r="T45" s="49"/>
      <c r="U45" s="49"/>
      <c r="V45" s="49"/>
    </row>
    <row r="46" spans="1:22" ht="36" x14ac:dyDescent="0.2">
      <c r="A46" s="27" t="s">
        <v>91</v>
      </c>
      <c r="B46" s="28" t="s">
        <v>97</v>
      </c>
      <c r="C46" s="28"/>
      <c r="D46" s="27" t="s">
        <v>47</v>
      </c>
      <c r="E46" s="27">
        <v>69000</v>
      </c>
      <c r="F46" s="27">
        <v>5600</v>
      </c>
      <c r="G46" s="27">
        <v>63400</v>
      </c>
      <c r="H46" s="27">
        <v>59999</v>
      </c>
      <c r="I46" s="27">
        <f t="shared" si="2"/>
        <v>3401</v>
      </c>
      <c r="J46" s="27"/>
      <c r="K46" s="27"/>
      <c r="L46" s="27">
        <v>3400</v>
      </c>
      <c r="M46" s="27"/>
      <c r="N46" s="27"/>
      <c r="O46" s="27">
        <v>1</v>
      </c>
      <c r="P46" s="27"/>
      <c r="Q46" s="27"/>
      <c r="R46" s="27">
        <f t="shared" si="1"/>
        <v>3401</v>
      </c>
      <c r="S46" s="27">
        <f t="shared" si="0"/>
        <v>0</v>
      </c>
      <c r="T46" s="22"/>
      <c r="U46" s="22"/>
      <c r="V46" s="22"/>
    </row>
    <row r="47" spans="1:22" ht="24" x14ac:dyDescent="0.2">
      <c r="A47" s="27" t="s">
        <v>87</v>
      </c>
      <c r="B47" s="28" t="s">
        <v>99</v>
      </c>
      <c r="C47" s="28"/>
      <c r="D47" s="27" t="s">
        <v>47</v>
      </c>
      <c r="E47" s="27">
        <v>70300</v>
      </c>
      <c r="F47" s="27">
        <v>4538</v>
      </c>
      <c r="G47" s="27">
        <v>65742</v>
      </c>
      <c r="H47" s="27">
        <v>16444</v>
      </c>
      <c r="I47" s="27">
        <f t="shared" si="2"/>
        <v>49298</v>
      </c>
      <c r="J47" s="27"/>
      <c r="K47" s="27"/>
      <c r="L47" s="27">
        <v>49298</v>
      </c>
      <c r="M47" s="27"/>
      <c r="N47" s="27"/>
      <c r="O47" s="27"/>
      <c r="P47" s="27"/>
      <c r="Q47" s="27"/>
      <c r="R47" s="27">
        <f t="shared" si="1"/>
        <v>49298</v>
      </c>
      <c r="S47" s="27">
        <f t="shared" si="0"/>
        <v>0</v>
      </c>
      <c r="T47" s="22"/>
      <c r="U47" s="22"/>
      <c r="V47" s="22"/>
    </row>
    <row r="48" spans="1:22" s="33" customFormat="1" ht="36" x14ac:dyDescent="0.2">
      <c r="A48" s="30" t="s">
        <v>87</v>
      </c>
      <c r="B48" s="31" t="s">
        <v>579</v>
      </c>
      <c r="C48" s="31"/>
      <c r="D48" s="30" t="s">
        <v>62</v>
      </c>
      <c r="E48" s="30">
        <v>76580</v>
      </c>
      <c r="F48" s="30">
        <v>66239</v>
      </c>
      <c r="G48" s="30">
        <v>841</v>
      </c>
      <c r="H48" s="30">
        <v>840</v>
      </c>
      <c r="I48" s="30">
        <f t="shared" si="2"/>
        <v>1</v>
      </c>
      <c r="J48" s="30"/>
      <c r="K48" s="30"/>
      <c r="L48" s="30"/>
      <c r="M48" s="30"/>
      <c r="N48" s="30"/>
      <c r="O48" s="30">
        <v>1</v>
      </c>
      <c r="P48" s="30"/>
      <c r="Q48" s="30"/>
      <c r="R48" s="30">
        <f t="shared" si="1"/>
        <v>1</v>
      </c>
      <c r="S48" s="30">
        <f t="shared" si="0"/>
        <v>0</v>
      </c>
      <c r="T48" s="32"/>
      <c r="U48" s="32"/>
      <c r="V48" s="32"/>
    </row>
    <row r="49" spans="1:22" ht="24" x14ac:dyDescent="0.2">
      <c r="A49" s="27" t="s">
        <v>87</v>
      </c>
      <c r="B49" s="28" t="s">
        <v>104</v>
      </c>
      <c r="C49" s="28"/>
      <c r="D49" s="27" t="s">
        <v>47</v>
      </c>
      <c r="E49" s="27">
        <v>224000</v>
      </c>
      <c r="F49" s="27">
        <v>0</v>
      </c>
      <c r="G49" s="27">
        <v>110000</v>
      </c>
      <c r="H49" s="27">
        <v>9800</v>
      </c>
      <c r="I49" s="27">
        <f t="shared" si="2"/>
        <v>100200</v>
      </c>
      <c r="J49" s="27"/>
      <c r="K49" s="27"/>
      <c r="L49" s="27">
        <v>100200</v>
      </c>
      <c r="M49" s="27"/>
      <c r="N49" s="27"/>
      <c r="O49" s="27"/>
      <c r="P49" s="27"/>
      <c r="Q49" s="27"/>
      <c r="R49" s="27">
        <f t="shared" si="1"/>
        <v>100200</v>
      </c>
      <c r="S49" s="27">
        <f t="shared" si="0"/>
        <v>0</v>
      </c>
      <c r="T49" s="22"/>
      <c r="U49" s="22"/>
      <c r="V49" s="22"/>
    </row>
    <row r="50" spans="1:22" ht="48" x14ac:dyDescent="0.2">
      <c r="A50" s="27" t="s">
        <v>91</v>
      </c>
      <c r="B50" s="28" t="s">
        <v>107</v>
      </c>
      <c r="C50" s="28"/>
      <c r="D50" s="27" t="s">
        <v>40</v>
      </c>
      <c r="E50" s="27">
        <v>72600</v>
      </c>
      <c r="F50" s="27">
        <v>0</v>
      </c>
      <c r="G50" s="27">
        <v>72600</v>
      </c>
      <c r="H50" s="27">
        <v>0</v>
      </c>
      <c r="I50" s="27">
        <f t="shared" si="2"/>
        <v>72600</v>
      </c>
      <c r="J50" s="27"/>
      <c r="K50" s="27"/>
      <c r="L50" s="27">
        <v>64100</v>
      </c>
      <c r="M50" s="27">
        <v>3700</v>
      </c>
      <c r="N50" s="27"/>
      <c r="O50" s="27"/>
      <c r="P50" s="27">
        <v>4800</v>
      </c>
      <c r="Q50" s="27"/>
      <c r="R50" s="27">
        <f t="shared" si="1"/>
        <v>72600</v>
      </c>
      <c r="S50" s="27">
        <f t="shared" si="0"/>
        <v>0</v>
      </c>
      <c r="T50" s="22"/>
      <c r="U50" s="22"/>
      <c r="V50" s="22"/>
    </row>
    <row r="51" spans="1:22" ht="36" x14ac:dyDescent="0.2">
      <c r="A51" s="27" t="s">
        <v>87</v>
      </c>
      <c r="B51" s="28" t="s">
        <v>109</v>
      </c>
      <c r="C51" s="28"/>
      <c r="D51" s="27" t="s">
        <v>40</v>
      </c>
      <c r="E51" s="27">
        <v>178925</v>
      </c>
      <c r="F51" s="27">
        <v>0</v>
      </c>
      <c r="G51" s="27">
        <v>90000</v>
      </c>
      <c r="H51" s="27">
        <v>0</v>
      </c>
      <c r="I51" s="27">
        <f t="shared" si="2"/>
        <v>90000</v>
      </c>
      <c r="J51" s="27"/>
      <c r="K51" s="27"/>
      <c r="L51" s="27">
        <v>90000</v>
      </c>
      <c r="M51" s="27"/>
      <c r="N51" s="27"/>
      <c r="O51" s="27"/>
      <c r="P51" s="27"/>
      <c r="Q51" s="27"/>
      <c r="R51" s="27">
        <f t="shared" si="1"/>
        <v>90000</v>
      </c>
      <c r="S51" s="27">
        <f t="shared" si="0"/>
        <v>0</v>
      </c>
      <c r="T51" s="22"/>
      <c r="U51" s="22"/>
      <c r="V51" s="22"/>
    </row>
    <row r="52" spans="1:22" ht="24" x14ac:dyDescent="0.2">
      <c r="A52" s="27" t="s">
        <v>87</v>
      </c>
      <c r="B52" s="28" t="s">
        <v>111</v>
      </c>
      <c r="C52" s="28"/>
      <c r="D52" s="27" t="s">
        <v>72</v>
      </c>
      <c r="E52" s="27">
        <v>44600</v>
      </c>
      <c r="F52" s="27">
        <v>0</v>
      </c>
      <c r="G52" s="27">
        <v>0</v>
      </c>
      <c r="H52" s="27">
        <v>0</v>
      </c>
      <c r="I52" s="27">
        <f t="shared" si="2"/>
        <v>0</v>
      </c>
      <c r="J52" s="27"/>
      <c r="K52" s="27"/>
      <c r="L52" s="27"/>
      <c r="M52" s="27"/>
      <c r="N52" s="27"/>
      <c r="O52" s="27"/>
      <c r="P52" s="27"/>
      <c r="Q52" s="27"/>
      <c r="R52" s="27">
        <f t="shared" si="1"/>
        <v>0</v>
      </c>
      <c r="S52" s="27">
        <f t="shared" si="0"/>
        <v>0</v>
      </c>
      <c r="T52" s="22"/>
      <c r="U52" s="22"/>
      <c r="V52" s="22"/>
    </row>
    <row r="53" spans="1:22" ht="24" x14ac:dyDescent="0.2">
      <c r="A53" s="27" t="s">
        <v>87</v>
      </c>
      <c r="B53" s="28" t="s">
        <v>112</v>
      </c>
      <c r="C53" s="28"/>
      <c r="D53" s="27" t="s">
        <v>72</v>
      </c>
      <c r="E53" s="27">
        <v>79900</v>
      </c>
      <c r="F53" s="27">
        <v>0</v>
      </c>
      <c r="G53" s="27">
        <v>0</v>
      </c>
      <c r="H53" s="27">
        <v>0</v>
      </c>
      <c r="I53" s="27">
        <f t="shared" si="2"/>
        <v>0</v>
      </c>
      <c r="J53" s="27"/>
      <c r="K53" s="27"/>
      <c r="L53" s="27"/>
      <c r="M53" s="27"/>
      <c r="N53" s="27"/>
      <c r="O53" s="27"/>
      <c r="P53" s="27"/>
      <c r="Q53" s="27"/>
      <c r="R53" s="27">
        <f t="shared" si="1"/>
        <v>0</v>
      </c>
      <c r="S53" s="27">
        <f t="shared" si="0"/>
        <v>0</v>
      </c>
      <c r="T53" s="22"/>
      <c r="U53" s="22"/>
      <c r="V53" s="22"/>
    </row>
    <row r="54" spans="1:22" ht="24" x14ac:dyDescent="0.2">
      <c r="A54" s="27" t="s">
        <v>87</v>
      </c>
      <c r="B54" s="28" t="s">
        <v>113</v>
      </c>
      <c r="C54" s="28"/>
      <c r="D54" s="27" t="s">
        <v>40</v>
      </c>
      <c r="E54" s="27">
        <v>42800</v>
      </c>
      <c r="F54" s="27">
        <v>0</v>
      </c>
      <c r="G54" s="27">
        <v>42800</v>
      </c>
      <c r="H54" s="27">
        <v>0</v>
      </c>
      <c r="I54" s="27">
        <f t="shared" si="2"/>
        <v>42800</v>
      </c>
      <c r="J54" s="27"/>
      <c r="K54" s="27"/>
      <c r="L54" s="27">
        <v>42800</v>
      </c>
      <c r="M54" s="27"/>
      <c r="N54" s="27"/>
      <c r="O54" s="27"/>
      <c r="P54" s="27"/>
      <c r="Q54" s="27"/>
      <c r="R54" s="27">
        <f t="shared" si="1"/>
        <v>42800</v>
      </c>
      <c r="S54" s="27">
        <f t="shared" si="0"/>
        <v>0</v>
      </c>
      <c r="T54" s="22"/>
      <c r="U54" s="22"/>
      <c r="V54" s="22"/>
    </row>
    <row r="55" spans="1:22" s="33" customFormat="1" ht="72" x14ac:dyDescent="0.2">
      <c r="A55" s="30" t="s">
        <v>91</v>
      </c>
      <c r="B55" s="31" t="s">
        <v>115</v>
      </c>
      <c r="C55" s="31"/>
      <c r="D55" s="30" t="s">
        <v>116</v>
      </c>
      <c r="E55" s="30">
        <v>168100</v>
      </c>
      <c r="F55" s="30">
        <v>69357</v>
      </c>
      <c r="G55" s="30">
        <v>98743</v>
      </c>
      <c r="H55" s="30">
        <v>93085</v>
      </c>
      <c r="I55" s="30">
        <f t="shared" si="2"/>
        <v>5658</v>
      </c>
      <c r="J55" s="30"/>
      <c r="K55" s="30"/>
      <c r="L55" s="30"/>
      <c r="M55" s="30"/>
      <c r="N55" s="30"/>
      <c r="O55" s="30">
        <v>4728</v>
      </c>
      <c r="P55" s="30">
        <v>930</v>
      </c>
      <c r="Q55" s="30"/>
      <c r="R55" s="30">
        <f t="shared" si="1"/>
        <v>5658</v>
      </c>
      <c r="S55" s="30">
        <f t="shared" si="0"/>
        <v>0</v>
      </c>
      <c r="T55" s="32"/>
      <c r="U55" s="32"/>
      <c r="V55" s="32"/>
    </row>
    <row r="56" spans="1:22" s="37" customFormat="1" ht="72" x14ac:dyDescent="0.2">
      <c r="A56" s="34" t="s">
        <v>91</v>
      </c>
      <c r="B56" s="35" t="s">
        <v>118</v>
      </c>
      <c r="C56" s="35"/>
      <c r="D56" s="34" t="s">
        <v>116</v>
      </c>
      <c r="E56" s="34">
        <v>405000</v>
      </c>
      <c r="F56" s="34">
        <v>9400</v>
      </c>
      <c r="G56" s="34">
        <v>192055</v>
      </c>
      <c r="H56" s="34">
        <v>189655</v>
      </c>
      <c r="I56" s="34">
        <f t="shared" si="2"/>
        <v>2400</v>
      </c>
      <c r="J56" s="34"/>
      <c r="K56" s="34"/>
      <c r="L56" s="34">
        <v>2025</v>
      </c>
      <c r="M56" s="34">
        <v>375</v>
      </c>
      <c r="N56" s="34"/>
      <c r="O56" s="34"/>
      <c r="P56" s="34"/>
      <c r="Q56" s="34"/>
      <c r="R56" s="34">
        <f t="shared" si="1"/>
        <v>2400</v>
      </c>
      <c r="S56" s="34">
        <f t="shared" si="0"/>
        <v>0</v>
      </c>
      <c r="T56" s="36"/>
      <c r="U56" s="36"/>
      <c r="V56" s="36"/>
    </row>
    <row r="57" spans="1:22" ht="24" x14ac:dyDescent="0.2">
      <c r="A57" s="27" t="s">
        <v>87</v>
      </c>
      <c r="B57" s="28" t="s">
        <v>120</v>
      </c>
      <c r="C57" s="28"/>
      <c r="D57" s="27" t="s">
        <v>47</v>
      </c>
      <c r="E57" s="27">
        <v>118900</v>
      </c>
      <c r="F57" s="27">
        <v>4992</v>
      </c>
      <c r="G57" s="27">
        <v>52008</v>
      </c>
      <c r="H57" s="27">
        <v>0</v>
      </c>
      <c r="I57" s="27">
        <f t="shared" si="2"/>
        <v>52008</v>
      </c>
      <c r="J57" s="27"/>
      <c r="K57" s="27"/>
      <c r="L57" s="27">
        <v>52008</v>
      </c>
      <c r="M57" s="27"/>
      <c r="N57" s="27"/>
      <c r="O57" s="27"/>
      <c r="P57" s="27"/>
      <c r="Q57" s="27"/>
      <c r="R57" s="27">
        <f t="shared" si="1"/>
        <v>52008</v>
      </c>
      <c r="S57" s="27">
        <f t="shared" si="0"/>
        <v>0</v>
      </c>
      <c r="T57" s="22"/>
      <c r="U57" s="22"/>
      <c r="V57" s="22"/>
    </row>
    <row r="58" spans="1:22" s="33" customFormat="1" ht="24" x14ac:dyDescent="0.2">
      <c r="A58" s="30" t="s">
        <v>87</v>
      </c>
      <c r="B58" s="31" t="s">
        <v>122</v>
      </c>
      <c r="C58" s="31"/>
      <c r="D58" s="30" t="s">
        <v>62</v>
      </c>
      <c r="E58" s="30">
        <v>47000</v>
      </c>
      <c r="F58" s="30">
        <v>46600</v>
      </c>
      <c r="G58" s="30">
        <v>400</v>
      </c>
      <c r="H58" s="30">
        <v>400</v>
      </c>
      <c r="I58" s="30">
        <f t="shared" si="2"/>
        <v>0</v>
      </c>
      <c r="J58" s="30"/>
      <c r="K58" s="30"/>
      <c r="L58" s="30"/>
      <c r="M58" s="30"/>
      <c r="N58" s="30"/>
      <c r="O58" s="30"/>
      <c r="P58" s="30"/>
      <c r="Q58" s="30"/>
      <c r="R58" s="27">
        <f t="shared" si="1"/>
        <v>0</v>
      </c>
      <c r="S58" s="27">
        <f t="shared" si="0"/>
        <v>0</v>
      </c>
      <c r="T58" s="32"/>
      <c r="U58" s="32"/>
      <c r="V58" s="32"/>
    </row>
    <row r="59" spans="1:22" s="37" customFormat="1" ht="24" x14ac:dyDescent="0.2">
      <c r="A59" s="34" t="s">
        <v>87</v>
      </c>
      <c r="B59" s="35" t="s">
        <v>124</v>
      </c>
      <c r="C59" s="35"/>
      <c r="D59" s="34" t="s">
        <v>47</v>
      </c>
      <c r="E59" s="38">
        <v>144200</v>
      </c>
      <c r="F59" s="34">
        <v>7180</v>
      </c>
      <c r="G59" s="34">
        <v>23340</v>
      </c>
      <c r="H59" s="34">
        <v>23297</v>
      </c>
      <c r="I59" s="34">
        <f t="shared" si="2"/>
        <v>43</v>
      </c>
      <c r="J59" s="34"/>
      <c r="K59" s="34"/>
      <c r="L59" s="34">
        <v>43</v>
      </c>
      <c r="M59" s="34"/>
      <c r="N59" s="34"/>
      <c r="O59" s="34"/>
      <c r="P59" s="34"/>
      <c r="Q59" s="34"/>
      <c r="R59" s="34">
        <f t="shared" si="1"/>
        <v>43</v>
      </c>
      <c r="S59" s="34">
        <f t="shared" si="0"/>
        <v>0</v>
      </c>
      <c r="T59" s="36"/>
      <c r="U59" s="36"/>
      <c r="V59" s="36"/>
    </row>
    <row r="60" spans="1:22" ht="72" x14ac:dyDescent="0.2">
      <c r="A60" s="27" t="s">
        <v>87</v>
      </c>
      <c r="B60" s="28" t="s">
        <v>126</v>
      </c>
      <c r="C60" s="28"/>
      <c r="D60" s="27" t="s">
        <v>47</v>
      </c>
      <c r="E60" s="27">
        <v>1354300</v>
      </c>
      <c r="F60" s="27">
        <v>0</v>
      </c>
      <c r="G60" s="27">
        <v>1354260</v>
      </c>
      <c r="H60" s="27">
        <v>1337700</v>
      </c>
      <c r="I60" s="27">
        <f t="shared" si="2"/>
        <v>16560</v>
      </c>
      <c r="J60" s="27"/>
      <c r="K60" s="27"/>
      <c r="L60" s="27">
        <v>16560</v>
      </c>
      <c r="M60" s="27"/>
      <c r="N60" s="27"/>
      <c r="O60" s="27"/>
      <c r="P60" s="27"/>
      <c r="Q60" s="27"/>
      <c r="R60" s="27">
        <f t="shared" si="1"/>
        <v>16560</v>
      </c>
      <c r="S60" s="27">
        <f t="shared" si="0"/>
        <v>0</v>
      </c>
      <c r="T60" s="22"/>
      <c r="U60" s="22"/>
      <c r="V60" s="22"/>
    </row>
    <row r="61" spans="1:22" ht="24" x14ac:dyDescent="0.2">
      <c r="A61" s="27" t="s">
        <v>87</v>
      </c>
      <c r="B61" s="28" t="s">
        <v>129</v>
      </c>
      <c r="C61" s="28"/>
      <c r="D61" s="27" t="s">
        <v>40</v>
      </c>
      <c r="E61" s="27">
        <v>72550</v>
      </c>
      <c r="F61" s="27">
        <v>0</v>
      </c>
      <c r="G61" s="27">
        <v>62400</v>
      </c>
      <c r="H61" s="27">
        <v>0</v>
      </c>
      <c r="I61" s="27">
        <f t="shared" si="2"/>
        <v>62400</v>
      </c>
      <c r="J61" s="27"/>
      <c r="K61" s="27"/>
      <c r="L61" s="27">
        <v>62400</v>
      </c>
      <c r="M61" s="27"/>
      <c r="N61" s="27"/>
      <c r="O61" s="27"/>
      <c r="P61" s="27"/>
      <c r="Q61" s="27"/>
      <c r="R61" s="27">
        <f t="shared" si="1"/>
        <v>62400</v>
      </c>
      <c r="S61" s="27">
        <f t="shared" si="0"/>
        <v>0</v>
      </c>
      <c r="T61" s="22"/>
      <c r="U61" s="22"/>
      <c r="V61" s="22"/>
    </row>
    <row r="62" spans="1:22" ht="24" x14ac:dyDescent="0.2">
      <c r="A62" s="27" t="s">
        <v>87</v>
      </c>
      <c r="B62" s="28" t="s">
        <v>131</v>
      </c>
      <c r="C62" s="28"/>
      <c r="D62" s="27" t="s">
        <v>40</v>
      </c>
      <c r="E62" s="27">
        <v>45000</v>
      </c>
      <c r="F62" s="27">
        <v>0</v>
      </c>
      <c r="G62" s="27">
        <v>45000</v>
      </c>
      <c r="H62" s="27">
        <v>0</v>
      </c>
      <c r="I62" s="27">
        <f t="shared" si="2"/>
        <v>45000</v>
      </c>
      <c r="J62" s="27"/>
      <c r="K62" s="27"/>
      <c r="L62" s="27">
        <v>45000</v>
      </c>
      <c r="M62" s="27"/>
      <c r="N62" s="27"/>
      <c r="O62" s="27"/>
      <c r="P62" s="27"/>
      <c r="Q62" s="27"/>
      <c r="R62" s="27">
        <f t="shared" si="1"/>
        <v>45000</v>
      </c>
      <c r="S62" s="27">
        <f t="shared" si="0"/>
        <v>0</v>
      </c>
      <c r="T62" s="22"/>
      <c r="U62" s="22"/>
      <c r="V62" s="22"/>
    </row>
    <row r="63" spans="1:22" ht="36" x14ac:dyDescent="0.2">
      <c r="A63" s="27" t="s">
        <v>87</v>
      </c>
      <c r="B63" s="28" t="s">
        <v>133</v>
      </c>
      <c r="C63" s="28"/>
      <c r="D63" s="27" t="s">
        <v>40</v>
      </c>
      <c r="E63" s="27">
        <v>246200</v>
      </c>
      <c r="F63" s="27">
        <v>0</v>
      </c>
      <c r="G63" s="27">
        <v>135000</v>
      </c>
      <c r="H63" s="27">
        <v>0</v>
      </c>
      <c r="I63" s="27">
        <f t="shared" si="2"/>
        <v>135000</v>
      </c>
      <c r="J63" s="27"/>
      <c r="K63" s="27"/>
      <c r="L63" s="27">
        <v>135000</v>
      </c>
      <c r="M63" s="27"/>
      <c r="N63" s="27"/>
      <c r="O63" s="27"/>
      <c r="P63" s="27"/>
      <c r="Q63" s="27"/>
      <c r="R63" s="27">
        <f t="shared" si="1"/>
        <v>135000</v>
      </c>
      <c r="S63" s="27">
        <f t="shared" si="0"/>
        <v>0</v>
      </c>
      <c r="T63" s="22"/>
      <c r="U63" s="22"/>
      <c r="V63" s="22"/>
    </row>
    <row r="64" spans="1:22" ht="36" x14ac:dyDescent="0.2">
      <c r="A64" s="27" t="s">
        <v>87</v>
      </c>
      <c r="B64" s="28" t="s">
        <v>135</v>
      </c>
      <c r="C64" s="28"/>
      <c r="D64" s="27" t="s">
        <v>72</v>
      </c>
      <c r="E64" s="27">
        <v>58600</v>
      </c>
      <c r="F64" s="27">
        <v>0</v>
      </c>
      <c r="G64" s="27">
        <v>0</v>
      </c>
      <c r="H64" s="27">
        <v>0</v>
      </c>
      <c r="I64" s="27">
        <f t="shared" si="2"/>
        <v>0</v>
      </c>
      <c r="J64" s="27"/>
      <c r="K64" s="27"/>
      <c r="L64" s="27"/>
      <c r="M64" s="27"/>
      <c r="N64" s="27"/>
      <c r="O64" s="27"/>
      <c r="P64" s="27"/>
      <c r="Q64" s="27"/>
      <c r="R64" s="27">
        <f t="shared" si="1"/>
        <v>0</v>
      </c>
      <c r="S64" s="27">
        <f t="shared" si="0"/>
        <v>0</v>
      </c>
      <c r="T64" s="22"/>
      <c r="U64" s="22"/>
      <c r="V64" s="22"/>
    </row>
    <row r="65" spans="1:22" ht="24" x14ac:dyDescent="0.2">
      <c r="A65" s="27" t="s">
        <v>87</v>
      </c>
      <c r="B65" s="28" t="s">
        <v>136</v>
      </c>
      <c r="C65" s="28"/>
      <c r="D65" s="27" t="s">
        <v>40</v>
      </c>
      <c r="E65" s="27">
        <v>68800</v>
      </c>
      <c r="F65" s="27">
        <v>0</v>
      </c>
      <c r="G65" s="27">
        <v>68800</v>
      </c>
      <c r="H65" s="27">
        <v>5850</v>
      </c>
      <c r="I65" s="27">
        <f t="shared" si="2"/>
        <v>62950</v>
      </c>
      <c r="J65" s="27"/>
      <c r="K65" s="27"/>
      <c r="L65" s="27">
        <v>62950</v>
      </c>
      <c r="M65" s="27"/>
      <c r="N65" s="27"/>
      <c r="O65" s="27"/>
      <c r="P65" s="27"/>
      <c r="Q65" s="27"/>
      <c r="R65" s="27">
        <f t="shared" si="1"/>
        <v>62950</v>
      </c>
      <c r="S65" s="27">
        <f t="shared" si="0"/>
        <v>0</v>
      </c>
      <c r="T65" s="22"/>
      <c r="U65" s="22"/>
      <c r="V65" s="22"/>
    </row>
    <row r="66" spans="1:22" ht="36" x14ac:dyDescent="0.2">
      <c r="A66" s="27" t="s">
        <v>87</v>
      </c>
      <c r="B66" s="28" t="s">
        <v>138</v>
      </c>
      <c r="C66" s="28"/>
      <c r="D66" s="27" t="s">
        <v>40</v>
      </c>
      <c r="E66" s="27">
        <v>136100</v>
      </c>
      <c r="F66" s="27">
        <v>0</v>
      </c>
      <c r="G66" s="27">
        <v>87720</v>
      </c>
      <c r="H66" s="27">
        <v>0</v>
      </c>
      <c r="I66" s="27">
        <f t="shared" si="2"/>
        <v>87720</v>
      </c>
      <c r="J66" s="27"/>
      <c r="K66" s="27"/>
      <c r="L66" s="27">
        <v>87720</v>
      </c>
      <c r="M66" s="27"/>
      <c r="N66" s="27"/>
      <c r="O66" s="27"/>
      <c r="P66" s="27"/>
      <c r="Q66" s="27"/>
      <c r="R66" s="27">
        <f t="shared" si="1"/>
        <v>87720</v>
      </c>
      <c r="S66" s="27">
        <f t="shared" si="0"/>
        <v>0</v>
      </c>
      <c r="T66" s="22"/>
      <c r="U66" s="22"/>
      <c r="V66" s="22"/>
    </row>
    <row r="67" spans="1:22" ht="24" x14ac:dyDescent="0.2">
      <c r="A67" s="27" t="s">
        <v>87</v>
      </c>
      <c r="B67" s="28" t="s">
        <v>140</v>
      </c>
      <c r="C67" s="28"/>
      <c r="D67" s="27" t="s">
        <v>40</v>
      </c>
      <c r="E67" s="27">
        <v>41700</v>
      </c>
      <c r="F67" s="27">
        <v>0</v>
      </c>
      <c r="G67" s="27">
        <v>25000</v>
      </c>
      <c r="H67" s="27">
        <v>0</v>
      </c>
      <c r="I67" s="27">
        <f t="shared" si="2"/>
        <v>25000</v>
      </c>
      <c r="J67" s="27"/>
      <c r="K67" s="27"/>
      <c r="L67" s="27">
        <v>25000</v>
      </c>
      <c r="M67" s="27"/>
      <c r="N67" s="27"/>
      <c r="O67" s="27"/>
      <c r="P67" s="27"/>
      <c r="Q67" s="27"/>
      <c r="R67" s="27">
        <f t="shared" si="1"/>
        <v>25000</v>
      </c>
      <c r="S67" s="27">
        <f t="shared" si="0"/>
        <v>0</v>
      </c>
      <c r="T67" s="22"/>
      <c r="U67" s="22"/>
      <c r="V67" s="22"/>
    </row>
    <row r="68" spans="1:22" ht="36" x14ac:dyDescent="0.2">
      <c r="A68" s="27" t="s">
        <v>91</v>
      </c>
      <c r="B68" s="28" t="s">
        <v>142</v>
      </c>
      <c r="C68" s="28"/>
      <c r="D68" s="27" t="s">
        <v>72</v>
      </c>
      <c r="E68" s="27">
        <v>150000</v>
      </c>
      <c r="F68" s="27">
        <v>0</v>
      </c>
      <c r="G68" s="27">
        <v>0</v>
      </c>
      <c r="H68" s="27">
        <v>0</v>
      </c>
      <c r="I68" s="27">
        <f t="shared" si="2"/>
        <v>0</v>
      </c>
      <c r="J68" s="27"/>
      <c r="K68" s="27"/>
      <c r="L68" s="27"/>
      <c r="M68" s="27"/>
      <c r="N68" s="27"/>
      <c r="O68" s="27"/>
      <c r="P68" s="27"/>
      <c r="Q68" s="27"/>
      <c r="R68" s="27">
        <f t="shared" si="1"/>
        <v>0</v>
      </c>
      <c r="S68" s="27">
        <f t="shared" si="0"/>
        <v>0</v>
      </c>
      <c r="T68" s="22"/>
      <c r="U68" s="22"/>
      <c r="V68" s="22"/>
    </row>
    <row r="69" spans="1:22" ht="48" x14ac:dyDescent="0.2">
      <c r="A69" s="27" t="s">
        <v>91</v>
      </c>
      <c r="B69" s="28" t="s">
        <v>143</v>
      </c>
      <c r="C69" s="28"/>
      <c r="D69" s="27" t="s">
        <v>40</v>
      </c>
      <c r="E69" s="27">
        <v>48040</v>
      </c>
      <c r="F69" s="27">
        <v>0</v>
      </c>
      <c r="G69" s="27">
        <v>48040</v>
      </c>
      <c r="H69" s="27">
        <v>0</v>
      </c>
      <c r="I69" s="27">
        <f t="shared" si="2"/>
        <v>48040</v>
      </c>
      <c r="J69" s="27"/>
      <c r="K69" s="27"/>
      <c r="L69" s="27"/>
      <c r="M69" s="27">
        <v>48040</v>
      </c>
      <c r="N69" s="27"/>
      <c r="O69" s="27"/>
      <c r="P69" s="27"/>
      <c r="Q69" s="27"/>
      <c r="R69" s="27">
        <f t="shared" si="1"/>
        <v>48040</v>
      </c>
      <c r="S69" s="27">
        <f t="shared" si="0"/>
        <v>0</v>
      </c>
      <c r="T69" s="22"/>
      <c r="U69" s="22"/>
      <c r="V69" s="22"/>
    </row>
    <row r="70" spans="1:22" x14ac:dyDescent="0.2">
      <c r="A70" s="27"/>
      <c r="B70" s="28"/>
      <c r="C70" s="28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>
        <f t="shared" si="0"/>
        <v>0</v>
      </c>
      <c r="T70" s="22"/>
      <c r="U70" s="22"/>
      <c r="V70" s="22"/>
    </row>
    <row r="71" spans="1:22" x14ac:dyDescent="0.2">
      <c r="A71" s="27"/>
      <c r="B71" s="28"/>
      <c r="C71" s="28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>
        <f t="shared" si="0"/>
        <v>0</v>
      </c>
      <c r="T71" s="22"/>
      <c r="U71" s="22"/>
      <c r="V71" s="22"/>
    </row>
    <row r="72" spans="1:22" x14ac:dyDescent="0.2">
      <c r="A72" s="27"/>
      <c r="B72" s="28"/>
      <c r="C72" s="28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>
        <f t="shared" si="0"/>
        <v>0</v>
      </c>
      <c r="T72" s="22"/>
      <c r="U72" s="22"/>
      <c r="V72" s="22"/>
    </row>
    <row r="73" spans="1:22" x14ac:dyDescent="0.2">
      <c r="A73" s="27"/>
      <c r="B73" s="28"/>
      <c r="C73" s="2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>
        <f t="shared" si="0"/>
        <v>0</v>
      </c>
      <c r="T73" s="22"/>
      <c r="U73" s="22"/>
      <c r="V73" s="22"/>
    </row>
    <row r="74" spans="1:22" x14ac:dyDescent="0.2">
      <c r="A74" s="26"/>
      <c r="B74" s="26" t="s">
        <v>38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>
        <f t="shared" si="0"/>
        <v>0</v>
      </c>
      <c r="T74" s="22"/>
      <c r="U74" s="22"/>
      <c r="V74" s="22"/>
    </row>
    <row r="75" spans="1:22" ht="84" x14ac:dyDescent="0.2">
      <c r="A75" s="27" t="s">
        <v>91</v>
      </c>
      <c r="B75" s="28" t="s">
        <v>152</v>
      </c>
      <c r="C75" s="28"/>
      <c r="D75" s="27" t="s">
        <v>47</v>
      </c>
      <c r="E75" s="27">
        <v>28000</v>
      </c>
      <c r="F75" s="27">
        <v>0</v>
      </c>
      <c r="G75" s="27">
        <v>28000</v>
      </c>
      <c r="H75" s="27">
        <v>0</v>
      </c>
      <c r="I75" s="27">
        <f>G75-H75</f>
        <v>28000</v>
      </c>
      <c r="J75" s="27"/>
      <c r="K75" s="27"/>
      <c r="L75" s="27">
        <v>25200</v>
      </c>
      <c r="M75" s="27"/>
      <c r="N75" s="27"/>
      <c r="O75" s="27">
        <v>2800</v>
      </c>
      <c r="P75" s="27"/>
      <c r="Q75" s="27"/>
      <c r="R75" s="27">
        <f t="shared" ref="R75:R88" si="3">SUM(J75:Q75)</f>
        <v>28000</v>
      </c>
      <c r="S75" s="27">
        <f t="shared" si="0"/>
        <v>0</v>
      </c>
      <c r="T75" s="22"/>
      <c r="U75" s="22"/>
      <c r="V75" s="22"/>
    </row>
    <row r="76" spans="1:22" s="33" customFormat="1" ht="48" x14ac:dyDescent="0.2">
      <c r="A76" s="30" t="s">
        <v>91</v>
      </c>
      <c r="B76" s="31" t="s">
        <v>154</v>
      </c>
      <c r="C76" s="31"/>
      <c r="D76" s="30" t="s">
        <v>62</v>
      </c>
      <c r="E76" s="30">
        <v>8500</v>
      </c>
      <c r="F76" s="30">
        <v>0</v>
      </c>
      <c r="G76" s="30">
        <v>0</v>
      </c>
      <c r="H76" s="30">
        <v>0</v>
      </c>
      <c r="I76" s="30">
        <f t="shared" ref="I76:I114" si="4">G76-H76</f>
        <v>0</v>
      </c>
      <c r="J76" s="30"/>
      <c r="K76" s="30"/>
      <c r="L76" s="30"/>
      <c r="M76" s="30"/>
      <c r="N76" s="30"/>
      <c r="O76" s="30"/>
      <c r="P76" s="30"/>
      <c r="Q76" s="30"/>
      <c r="R76" s="27">
        <f t="shared" si="3"/>
        <v>0</v>
      </c>
      <c r="S76" s="27">
        <f t="shared" si="0"/>
        <v>0</v>
      </c>
      <c r="T76" s="32"/>
      <c r="U76" s="32"/>
      <c r="V76" s="32"/>
    </row>
    <row r="77" spans="1:22" s="37" customFormat="1" ht="48" x14ac:dyDescent="0.2">
      <c r="A77" s="34" t="s">
        <v>87</v>
      </c>
      <c r="B77" s="35" t="s">
        <v>155</v>
      </c>
      <c r="C77" s="35"/>
      <c r="D77" s="34" t="s">
        <v>62</v>
      </c>
      <c r="E77" s="34">
        <v>5835</v>
      </c>
      <c r="F77" s="34">
        <v>0</v>
      </c>
      <c r="G77" s="34">
        <v>5835</v>
      </c>
      <c r="H77" s="34">
        <v>5252</v>
      </c>
      <c r="I77" s="34">
        <f t="shared" si="4"/>
        <v>583</v>
      </c>
      <c r="J77" s="34"/>
      <c r="K77" s="34"/>
      <c r="L77" s="34"/>
      <c r="M77" s="34"/>
      <c r="N77" s="34"/>
      <c r="O77" s="34">
        <v>583</v>
      </c>
      <c r="P77" s="34"/>
      <c r="Q77" s="34"/>
      <c r="R77" s="34">
        <f t="shared" si="3"/>
        <v>583</v>
      </c>
      <c r="S77" s="34">
        <f t="shared" si="0"/>
        <v>0</v>
      </c>
      <c r="T77" s="36"/>
      <c r="U77" s="36"/>
      <c r="V77" s="36"/>
    </row>
    <row r="78" spans="1:22" s="37" customFormat="1" ht="60" x14ac:dyDescent="0.2">
      <c r="A78" s="34" t="s">
        <v>87</v>
      </c>
      <c r="B78" s="35" t="s">
        <v>157</v>
      </c>
      <c r="C78" s="35"/>
      <c r="D78" s="34" t="s">
        <v>62</v>
      </c>
      <c r="E78" s="34">
        <v>3045</v>
      </c>
      <c r="F78" s="34">
        <v>0</v>
      </c>
      <c r="G78" s="34">
        <v>3045</v>
      </c>
      <c r="H78" s="34">
        <v>2740</v>
      </c>
      <c r="I78" s="34">
        <f t="shared" si="4"/>
        <v>305</v>
      </c>
      <c r="J78" s="34"/>
      <c r="K78" s="34"/>
      <c r="L78" s="34"/>
      <c r="M78" s="34"/>
      <c r="N78" s="34"/>
      <c r="O78" s="34">
        <v>305</v>
      </c>
      <c r="P78" s="34"/>
      <c r="Q78" s="34"/>
      <c r="R78" s="34">
        <f t="shared" si="3"/>
        <v>305</v>
      </c>
      <c r="S78" s="34">
        <f t="shared" ref="S78:S141" si="5">I78-R78</f>
        <v>0</v>
      </c>
      <c r="T78" s="36"/>
      <c r="U78" s="36"/>
      <c r="V78" s="36"/>
    </row>
    <row r="79" spans="1:22" s="37" customFormat="1" ht="60" x14ac:dyDescent="0.2">
      <c r="A79" s="34" t="s">
        <v>87</v>
      </c>
      <c r="B79" s="35" t="s">
        <v>159</v>
      </c>
      <c r="C79" s="35"/>
      <c r="D79" s="34" t="s">
        <v>62</v>
      </c>
      <c r="E79" s="34">
        <v>2450</v>
      </c>
      <c r="F79" s="34">
        <v>0</v>
      </c>
      <c r="G79" s="34">
        <v>2450</v>
      </c>
      <c r="H79" s="34">
        <v>2205</v>
      </c>
      <c r="I79" s="34">
        <f t="shared" si="4"/>
        <v>245</v>
      </c>
      <c r="J79" s="34"/>
      <c r="K79" s="34"/>
      <c r="L79" s="34"/>
      <c r="M79" s="34"/>
      <c r="N79" s="34"/>
      <c r="O79" s="34">
        <v>245</v>
      </c>
      <c r="P79" s="34"/>
      <c r="Q79" s="34"/>
      <c r="R79" s="34">
        <f t="shared" si="3"/>
        <v>245</v>
      </c>
      <c r="S79" s="34">
        <f t="shared" si="5"/>
        <v>0</v>
      </c>
      <c r="T79" s="36"/>
      <c r="U79" s="36"/>
      <c r="V79" s="36"/>
    </row>
    <row r="80" spans="1:22" s="37" customFormat="1" ht="48" x14ac:dyDescent="0.2">
      <c r="A80" s="34" t="s">
        <v>87</v>
      </c>
      <c r="B80" s="35" t="s">
        <v>161</v>
      </c>
      <c r="C80" s="35"/>
      <c r="D80" s="34" t="s">
        <v>62</v>
      </c>
      <c r="E80" s="34">
        <v>1900</v>
      </c>
      <c r="F80" s="34">
        <v>0</v>
      </c>
      <c r="G80" s="34">
        <v>1900</v>
      </c>
      <c r="H80" s="34">
        <v>1710</v>
      </c>
      <c r="I80" s="34">
        <f t="shared" si="4"/>
        <v>190</v>
      </c>
      <c r="J80" s="34"/>
      <c r="K80" s="34"/>
      <c r="L80" s="34"/>
      <c r="M80" s="34"/>
      <c r="N80" s="34"/>
      <c r="O80" s="34">
        <v>190</v>
      </c>
      <c r="P80" s="34"/>
      <c r="Q80" s="34"/>
      <c r="R80" s="34">
        <f t="shared" si="3"/>
        <v>190</v>
      </c>
      <c r="S80" s="34">
        <f t="shared" si="5"/>
        <v>0</v>
      </c>
      <c r="T80" s="36"/>
      <c r="U80" s="36"/>
      <c r="V80" s="36"/>
    </row>
    <row r="81" spans="1:22" s="37" customFormat="1" ht="60" x14ac:dyDescent="0.2">
      <c r="A81" s="34" t="s">
        <v>87</v>
      </c>
      <c r="B81" s="35" t="s">
        <v>163</v>
      </c>
      <c r="C81" s="35"/>
      <c r="D81" s="34" t="s">
        <v>62</v>
      </c>
      <c r="E81" s="34">
        <v>6770</v>
      </c>
      <c r="F81" s="34">
        <v>0</v>
      </c>
      <c r="G81" s="34">
        <v>6770</v>
      </c>
      <c r="H81" s="34">
        <v>6093</v>
      </c>
      <c r="I81" s="34">
        <f t="shared" si="4"/>
        <v>677</v>
      </c>
      <c r="J81" s="34"/>
      <c r="K81" s="34"/>
      <c r="L81" s="34"/>
      <c r="M81" s="34"/>
      <c r="N81" s="34"/>
      <c r="O81" s="34">
        <v>677</v>
      </c>
      <c r="P81" s="34"/>
      <c r="Q81" s="34"/>
      <c r="R81" s="34">
        <f t="shared" si="3"/>
        <v>677</v>
      </c>
      <c r="S81" s="34">
        <f t="shared" si="5"/>
        <v>0</v>
      </c>
      <c r="T81" s="36"/>
      <c r="U81" s="36"/>
      <c r="V81" s="36"/>
    </row>
    <row r="82" spans="1:22" s="37" customFormat="1" ht="36" x14ac:dyDescent="0.2">
      <c r="A82" s="34" t="s">
        <v>87</v>
      </c>
      <c r="B82" s="35" t="s">
        <v>165</v>
      </c>
      <c r="C82" s="35"/>
      <c r="D82" s="34" t="s">
        <v>40</v>
      </c>
      <c r="E82" s="34">
        <v>4600</v>
      </c>
      <c r="F82" s="34">
        <v>0</v>
      </c>
      <c r="G82" s="34">
        <v>4600</v>
      </c>
      <c r="H82" s="34">
        <v>0</v>
      </c>
      <c r="I82" s="34">
        <f t="shared" si="4"/>
        <v>4600</v>
      </c>
      <c r="J82" s="34"/>
      <c r="K82" s="34"/>
      <c r="L82" s="34">
        <v>4600</v>
      </c>
      <c r="M82" s="34"/>
      <c r="N82" s="34"/>
      <c r="O82" s="34"/>
      <c r="P82" s="34"/>
      <c r="Q82" s="34"/>
      <c r="R82" s="34">
        <f t="shared" si="3"/>
        <v>4600</v>
      </c>
      <c r="S82" s="34">
        <f t="shared" si="5"/>
        <v>0</v>
      </c>
      <c r="T82" s="36"/>
      <c r="U82" s="36"/>
      <c r="V82" s="36"/>
    </row>
    <row r="83" spans="1:22" s="37" customFormat="1" ht="36" x14ac:dyDescent="0.2">
      <c r="A83" s="34" t="s">
        <v>87</v>
      </c>
      <c r="B83" s="35" t="s">
        <v>167</v>
      </c>
      <c r="C83" s="35"/>
      <c r="D83" s="34" t="s">
        <v>40</v>
      </c>
      <c r="E83" s="34">
        <v>5200</v>
      </c>
      <c r="F83" s="34">
        <v>0</v>
      </c>
      <c r="G83" s="34">
        <v>5200</v>
      </c>
      <c r="H83" s="34">
        <v>0</v>
      </c>
      <c r="I83" s="34">
        <f t="shared" si="4"/>
        <v>5200</v>
      </c>
      <c r="J83" s="34"/>
      <c r="K83" s="34"/>
      <c r="L83" s="34">
        <v>5200</v>
      </c>
      <c r="M83" s="34"/>
      <c r="N83" s="34"/>
      <c r="O83" s="34"/>
      <c r="P83" s="34"/>
      <c r="Q83" s="34"/>
      <c r="R83" s="34">
        <f t="shared" si="3"/>
        <v>5200</v>
      </c>
      <c r="S83" s="34">
        <f t="shared" si="5"/>
        <v>0</v>
      </c>
      <c r="T83" s="36"/>
      <c r="U83" s="36"/>
      <c r="V83" s="36"/>
    </row>
    <row r="84" spans="1:22" s="37" customFormat="1" ht="60" x14ac:dyDescent="0.2">
      <c r="A84" s="34" t="s">
        <v>169</v>
      </c>
      <c r="B84" s="35" t="s">
        <v>170</v>
      </c>
      <c r="C84" s="35"/>
      <c r="D84" s="34" t="s">
        <v>40</v>
      </c>
      <c r="E84" s="34">
        <v>3400</v>
      </c>
      <c r="F84" s="34">
        <v>0</v>
      </c>
      <c r="G84" s="34">
        <v>3400</v>
      </c>
      <c r="H84" s="34">
        <v>0</v>
      </c>
      <c r="I84" s="34">
        <f t="shared" si="4"/>
        <v>3400</v>
      </c>
      <c r="J84" s="34"/>
      <c r="K84" s="34"/>
      <c r="L84" s="34">
        <v>3400</v>
      </c>
      <c r="M84" s="34"/>
      <c r="N84" s="34"/>
      <c r="O84" s="34"/>
      <c r="P84" s="34"/>
      <c r="Q84" s="34"/>
      <c r="R84" s="34">
        <f t="shared" si="3"/>
        <v>3400</v>
      </c>
      <c r="S84" s="34">
        <f t="shared" si="5"/>
        <v>0</v>
      </c>
      <c r="T84" s="36"/>
      <c r="U84" s="36"/>
      <c r="V84" s="36"/>
    </row>
    <row r="85" spans="1:22" s="37" customFormat="1" ht="84" x14ac:dyDescent="0.2">
      <c r="A85" s="34" t="s">
        <v>91</v>
      </c>
      <c r="B85" s="35" t="s">
        <v>172</v>
      </c>
      <c r="C85" s="35"/>
      <c r="D85" s="34" t="s">
        <v>68</v>
      </c>
      <c r="E85" s="34">
        <v>25200</v>
      </c>
      <c r="F85" s="34">
        <v>0</v>
      </c>
      <c r="G85" s="34">
        <v>25200</v>
      </c>
      <c r="H85" s="34">
        <v>0</v>
      </c>
      <c r="I85" s="34">
        <f t="shared" si="4"/>
        <v>25200</v>
      </c>
      <c r="J85" s="34"/>
      <c r="K85" s="34"/>
      <c r="L85" s="34"/>
      <c r="M85" s="34">
        <v>25200</v>
      </c>
      <c r="N85" s="34"/>
      <c r="O85" s="34"/>
      <c r="P85" s="34"/>
      <c r="Q85" s="34"/>
      <c r="R85" s="34">
        <f t="shared" si="3"/>
        <v>25200</v>
      </c>
      <c r="S85" s="34">
        <f t="shared" si="5"/>
        <v>0</v>
      </c>
      <c r="T85" s="36"/>
      <c r="U85" s="36"/>
      <c r="V85" s="36"/>
    </row>
    <row r="86" spans="1:22" ht="48" x14ac:dyDescent="0.2">
      <c r="A86" s="27" t="s">
        <v>91</v>
      </c>
      <c r="B86" s="28" t="s">
        <v>173</v>
      </c>
      <c r="C86" s="28"/>
      <c r="D86" s="27" t="s">
        <v>47</v>
      </c>
      <c r="E86" s="27">
        <v>10000</v>
      </c>
      <c r="F86" s="27">
        <v>0</v>
      </c>
      <c r="G86" s="27">
        <v>10000</v>
      </c>
      <c r="H86" s="27">
        <v>9000</v>
      </c>
      <c r="I86" s="27">
        <f t="shared" si="4"/>
        <v>1000</v>
      </c>
      <c r="J86" s="27"/>
      <c r="K86" s="27"/>
      <c r="L86" s="27">
        <v>1000</v>
      </c>
      <c r="M86" s="27"/>
      <c r="N86" s="27"/>
      <c r="O86" s="27"/>
      <c r="P86" s="27"/>
      <c r="Q86" s="27"/>
      <c r="R86" s="27">
        <f t="shared" si="3"/>
        <v>1000</v>
      </c>
      <c r="S86" s="27">
        <f t="shared" si="5"/>
        <v>0</v>
      </c>
      <c r="T86" s="22"/>
      <c r="U86" s="22"/>
      <c r="V86" s="22"/>
    </row>
    <row r="87" spans="1:22" ht="48" x14ac:dyDescent="0.2">
      <c r="A87" s="27" t="s">
        <v>87</v>
      </c>
      <c r="B87" s="28" t="s">
        <v>174</v>
      </c>
      <c r="C87" s="28"/>
      <c r="D87" s="27" t="s">
        <v>40</v>
      </c>
      <c r="E87" s="27">
        <v>2700</v>
      </c>
      <c r="F87" s="27">
        <v>0</v>
      </c>
      <c r="G87" s="27">
        <v>2700</v>
      </c>
      <c r="H87" s="27">
        <v>0</v>
      </c>
      <c r="I87" s="27">
        <f t="shared" si="4"/>
        <v>2700</v>
      </c>
      <c r="J87" s="27"/>
      <c r="K87" s="27"/>
      <c r="L87" s="27">
        <v>2700</v>
      </c>
      <c r="M87" s="27"/>
      <c r="N87" s="27"/>
      <c r="O87" s="27"/>
      <c r="P87" s="27"/>
      <c r="Q87" s="27"/>
      <c r="R87" s="27">
        <f t="shared" si="3"/>
        <v>2700</v>
      </c>
      <c r="S87" s="27">
        <f t="shared" si="5"/>
        <v>0</v>
      </c>
      <c r="T87" s="22"/>
      <c r="U87" s="22"/>
      <c r="V87" s="22"/>
    </row>
    <row r="88" spans="1:22" ht="48" x14ac:dyDescent="0.2">
      <c r="A88" s="27" t="s">
        <v>87</v>
      </c>
      <c r="B88" s="28" t="s">
        <v>176</v>
      </c>
      <c r="C88" s="28"/>
      <c r="D88" s="27" t="s">
        <v>40</v>
      </c>
      <c r="E88" s="27">
        <v>4800</v>
      </c>
      <c r="F88" s="27">
        <v>0</v>
      </c>
      <c r="G88" s="27">
        <v>4800</v>
      </c>
      <c r="H88" s="27">
        <v>0</v>
      </c>
      <c r="I88" s="27">
        <f t="shared" si="4"/>
        <v>4800</v>
      </c>
      <c r="J88" s="27"/>
      <c r="K88" s="27"/>
      <c r="L88" s="27">
        <v>4800</v>
      </c>
      <c r="M88" s="27"/>
      <c r="N88" s="27"/>
      <c r="O88" s="27"/>
      <c r="P88" s="27"/>
      <c r="Q88" s="27"/>
      <c r="R88" s="27">
        <f t="shared" si="3"/>
        <v>4800</v>
      </c>
      <c r="S88" s="27">
        <f t="shared" si="5"/>
        <v>0</v>
      </c>
      <c r="T88" s="22"/>
      <c r="U88" s="22"/>
      <c r="V88" s="22"/>
    </row>
    <row r="89" spans="1:22" x14ac:dyDescent="0.2">
      <c r="A89" s="26"/>
      <c r="B89" s="26" t="s">
        <v>51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>
        <f t="shared" si="5"/>
        <v>0</v>
      </c>
      <c r="T89" s="22"/>
      <c r="U89" s="22"/>
      <c r="V89" s="22"/>
    </row>
    <row r="90" spans="1:22" s="33" customFormat="1" ht="36" x14ac:dyDescent="0.2">
      <c r="A90" s="30" t="s">
        <v>87</v>
      </c>
      <c r="B90" s="31" t="s">
        <v>178</v>
      </c>
      <c r="C90" s="31"/>
      <c r="D90" s="30" t="s">
        <v>62</v>
      </c>
      <c r="E90" s="30">
        <v>252800</v>
      </c>
      <c r="F90" s="30">
        <v>0</v>
      </c>
      <c r="G90" s="30">
        <v>252800</v>
      </c>
      <c r="H90" s="30">
        <v>252795</v>
      </c>
      <c r="I90" s="30">
        <f t="shared" si="4"/>
        <v>5</v>
      </c>
      <c r="J90" s="30"/>
      <c r="K90" s="30"/>
      <c r="L90" s="30"/>
      <c r="M90" s="30"/>
      <c r="N90" s="30"/>
      <c r="O90" s="30"/>
      <c r="P90" s="30"/>
      <c r="Q90" s="30"/>
      <c r="R90" s="27">
        <f t="shared" ref="R90:R114" si="6">SUM(J90:Q90)</f>
        <v>0</v>
      </c>
      <c r="S90" s="27">
        <f t="shared" si="5"/>
        <v>5</v>
      </c>
      <c r="T90" s="32"/>
      <c r="U90" s="32"/>
      <c r="V90" s="32"/>
    </row>
    <row r="91" spans="1:22" ht="36" x14ac:dyDescent="0.2">
      <c r="A91" s="27" t="s">
        <v>87</v>
      </c>
      <c r="B91" s="28" t="s">
        <v>180</v>
      </c>
      <c r="C91" s="28"/>
      <c r="D91" s="27" t="s">
        <v>62</v>
      </c>
      <c r="E91" s="27">
        <v>53000</v>
      </c>
      <c r="F91" s="27">
        <v>24875</v>
      </c>
      <c r="G91" s="27">
        <v>28125</v>
      </c>
      <c r="H91" s="27">
        <v>28125</v>
      </c>
      <c r="I91" s="27">
        <f t="shared" si="4"/>
        <v>0</v>
      </c>
      <c r="J91" s="27"/>
      <c r="K91" s="27"/>
      <c r="L91" s="27"/>
      <c r="M91" s="27"/>
      <c r="N91" s="27"/>
      <c r="O91" s="27"/>
      <c r="P91" s="27"/>
      <c r="Q91" s="27"/>
      <c r="R91" s="27">
        <f t="shared" si="6"/>
        <v>0</v>
      </c>
      <c r="S91" s="27">
        <f t="shared" si="5"/>
        <v>0</v>
      </c>
      <c r="T91" s="22"/>
      <c r="U91" s="22"/>
      <c r="V91" s="22"/>
    </row>
    <row r="92" spans="1:22" s="37" customFormat="1" ht="36" x14ac:dyDescent="0.2">
      <c r="A92" s="34" t="s">
        <v>87</v>
      </c>
      <c r="B92" s="35" t="s">
        <v>182</v>
      </c>
      <c r="C92" s="35"/>
      <c r="D92" s="38" t="s">
        <v>47</v>
      </c>
      <c r="E92" s="38">
        <v>102550</v>
      </c>
      <c r="F92" s="34">
        <v>4600</v>
      </c>
      <c r="G92" s="34">
        <v>67600</v>
      </c>
      <c r="H92" s="34">
        <v>67588</v>
      </c>
      <c r="I92" s="34">
        <f t="shared" si="4"/>
        <v>12</v>
      </c>
      <c r="J92" s="34"/>
      <c r="K92" s="34"/>
      <c r="L92" s="34">
        <v>12</v>
      </c>
      <c r="M92" s="34"/>
      <c r="N92" s="34"/>
      <c r="O92" s="34"/>
      <c r="P92" s="34"/>
      <c r="Q92" s="34"/>
      <c r="R92" s="34">
        <f t="shared" si="6"/>
        <v>12</v>
      </c>
      <c r="S92" s="34">
        <f t="shared" si="5"/>
        <v>0</v>
      </c>
      <c r="T92" s="36"/>
      <c r="U92" s="36"/>
      <c r="V92" s="36"/>
    </row>
    <row r="93" spans="1:22" ht="24" x14ac:dyDescent="0.2">
      <c r="A93" s="27" t="s">
        <v>87</v>
      </c>
      <c r="B93" s="28" t="s">
        <v>185</v>
      </c>
      <c r="C93" s="28"/>
      <c r="D93" s="27" t="s">
        <v>47</v>
      </c>
      <c r="E93" s="27">
        <v>397000</v>
      </c>
      <c r="F93" s="27">
        <v>9720</v>
      </c>
      <c r="G93" s="27">
        <v>387280</v>
      </c>
      <c r="H93" s="27">
        <v>248563</v>
      </c>
      <c r="I93" s="27">
        <f t="shared" si="4"/>
        <v>138717</v>
      </c>
      <c r="J93" s="27"/>
      <c r="K93" s="27"/>
      <c r="L93" s="27">
        <v>2717</v>
      </c>
      <c r="M93" s="27">
        <v>125883</v>
      </c>
      <c r="N93" s="27"/>
      <c r="O93" s="27"/>
      <c r="P93" s="27">
        <v>10117</v>
      </c>
      <c r="Q93" s="27"/>
      <c r="R93" s="27">
        <f t="shared" si="6"/>
        <v>138717</v>
      </c>
      <c r="S93" s="27">
        <f t="shared" si="5"/>
        <v>0</v>
      </c>
      <c r="T93" s="22"/>
      <c r="U93" s="22"/>
      <c r="V93" s="22"/>
    </row>
    <row r="94" spans="1:22" ht="24" x14ac:dyDescent="0.2">
      <c r="A94" s="27" t="s">
        <v>87</v>
      </c>
      <c r="B94" s="28" t="s">
        <v>188</v>
      </c>
      <c r="C94" s="28"/>
      <c r="D94" s="27" t="s">
        <v>47</v>
      </c>
      <c r="E94" s="27">
        <v>92900</v>
      </c>
      <c r="F94" s="27">
        <v>3520</v>
      </c>
      <c r="G94" s="27">
        <v>74480</v>
      </c>
      <c r="H94" s="27">
        <v>73590</v>
      </c>
      <c r="I94" s="27">
        <f t="shared" si="4"/>
        <v>890</v>
      </c>
      <c r="J94" s="27"/>
      <c r="K94" s="27"/>
      <c r="L94" s="27">
        <v>890</v>
      </c>
      <c r="M94" s="27"/>
      <c r="N94" s="27"/>
      <c r="O94" s="27"/>
      <c r="P94" s="27"/>
      <c r="Q94" s="27"/>
      <c r="R94" s="27">
        <f t="shared" si="6"/>
        <v>890</v>
      </c>
      <c r="S94" s="27">
        <f t="shared" si="5"/>
        <v>0</v>
      </c>
      <c r="T94" s="22"/>
      <c r="U94" s="22"/>
      <c r="V94" s="22"/>
    </row>
    <row r="95" spans="1:22" s="33" customFormat="1" ht="24" x14ac:dyDescent="0.2">
      <c r="A95" s="30" t="s">
        <v>87</v>
      </c>
      <c r="B95" s="31" t="s">
        <v>191</v>
      </c>
      <c r="C95" s="31"/>
      <c r="D95" s="30" t="s">
        <v>62</v>
      </c>
      <c r="E95" s="30">
        <v>55800</v>
      </c>
      <c r="F95" s="30">
        <v>17383</v>
      </c>
      <c r="G95" s="30">
        <v>19417</v>
      </c>
      <c r="H95" s="30">
        <v>19408</v>
      </c>
      <c r="I95" s="30">
        <f t="shared" si="4"/>
        <v>9</v>
      </c>
      <c r="J95" s="30"/>
      <c r="K95" s="30"/>
      <c r="L95" s="30"/>
      <c r="M95" s="30"/>
      <c r="N95" s="30"/>
      <c r="O95" s="30">
        <v>9</v>
      </c>
      <c r="P95" s="30"/>
      <c r="Q95" s="30"/>
      <c r="R95" s="27">
        <f t="shared" si="6"/>
        <v>9</v>
      </c>
      <c r="S95" s="27">
        <f t="shared" si="5"/>
        <v>0</v>
      </c>
      <c r="T95" s="32"/>
      <c r="U95" s="32"/>
      <c r="V95" s="32"/>
    </row>
    <row r="96" spans="1:22" s="33" customFormat="1" ht="24" x14ac:dyDescent="0.2">
      <c r="A96" s="30" t="s">
        <v>87</v>
      </c>
      <c r="B96" s="31" t="s">
        <v>193</v>
      </c>
      <c r="C96" s="31"/>
      <c r="D96" s="30" t="s">
        <v>62</v>
      </c>
      <c r="E96" s="30">
        <v>28800</v>
      </c>
      <c r="F96" s="30">
        <v>960</v>
      </c>
      <c r="G96" s="30">
        <v>27840</v>
      </c>
      <c r="H96" s="30">
        <v>27840</v>
      </c>
      <c r="I96" s="30">
        <f t="shared" si="4"/>
        <v>0</v>
      </c>
      <c r="J96" s="30"/>
      <c r="K96" s="30"/>
      <c r="L96" s="30"/>
      <c r="M96" s="30"/>
      <c r="N96" s="30"/>
      <c r="O96" s="30"/>
      <c r="P96" s="30"/>
      <c r="Q96" s="30"/>
      <c r="R96" s="27">
        <f t="shared" si="6"/>
        <v>0</v>
      </c>
      <c r="S96" s="27">
        <f t="shared" si="5"/>
        <v>0</v>
      </c>
      <c r="T96" s="32"/>
      <c r="U96" s="32"/>
      <c r="V96" s="32"/>
    </row>
    <row r="97" spans="1:22" s="33" customFormat="1" ht="24" x14ac:dyDescent="0.2">
      <c r="A97" s="30" t="s">
        <v>87</v>
      </c>
      <c r="B97" s="31" t="s">
        <v>196</v>
      </c>
      <c r="C97" s="31"/>
      <c r="D97" s="30" t="s">
        <v>62</v>
      </c>
      <c r="E97" s="30">
        <v>57550</v>
      </c>
      <c r="F97" s="30">
        <v>11476</v>
      </c>
      <c r="G97" s="30">
        <v>12324</v>
      </c>
      <c r="H97" s="30">
        <v>12324</v>
      </c>
      <c r="I97" s="30">
        <f t="shared" si="4"/>
        <v>0</v>
      </c>
      <c r="J97" s="30"/>
      <c r="K97" s="30"/>
      <c r="L97" s="30"/>
      <c r="M97" s="30"/>
      <c r="N97" s="30"/>
      <c r="O97" s="30"/>
      <c r="P97" s="30"/>
      <c r="Q97" s="30"/>
      <c r="R97" s="27">
        <f t="shared" si="6"/>
        <v>0</v>
      </c>
      <c r="S97" s="27">
        <f t="shared" si="5"/>
        <v>0</v>
      </c>
      <c r="T97" s="32"/>
      <c r="U97" s="32"/>
      <c r="V97" s="32"/>
    </row>
    <row r="98" spans="1:22" ht="36" x14ac:dyDescent="0.2">
      <c r="A98" s="27" t="s">
        <v>87</v>
      </c>
      <c r="B98" s="28" t="s">
        <v>198</v>
      </c>
      <c r="C98" s="28"/>
      <c r="D98" s="27" t="s">
        <v>40</v>
      </c>
      <c r="E98" s="27">
        <v>110000</v>
      </c>
      <c r="F98" s="27">
        <v>0</v>
      </c>
      <c r="G98" s="27">
        <v>110000</v>
      </c>
      <c r="H98" s="27">
        <v>0</v>
      </c>
      <c r="I98" s="27">
        <f t="shared" si="4"/>
        <v>110000</v>
      </c>
      <c r="J98" s="27"/>
      <c r="K98" s="27"/>
      <c r="L98" s="27">
        <v>110000</v>
      </c>
      <c r="M98" s="27"/>
      <c r="N98" s="27"/>
      <c r="O98" s="27"/>
      <c r="P98" s="27"/>
      <c r="Q98" s="27"/>
      <c r="R98" s="27">
        <f t="shared" si="6"/>
        <v>110000</v>
      </c>
      <c r="S98" s="27">
        <f t="shared" si="5"/>
        <v>0</v>
      </c>
      <c r="T98" s="22"/>
      <c r="U98" s="22"/>
      <c r="V98" s="22"/>
    </row>
    <row r="99" spans="1:22" ht="36" x14ac:dyDescent="0.2">
      <c r="A99" s="27" t="s">
        <v>87</v>
      </c>
      <c r="B99" s="28" t="s">
        <v>200</v>
      </c>
      <c r="C99" s="28"/>
      <c r="D99" s="27" t="s">
        <v>40</v>
      </c>
      <c r="E99" s="27">
        <v>188770</v>
      </c>
      <c r="F99" s="27">
        <v>0</v>
      </c>
      <c r="G99" s="27">
        <v>88000</v>
      </c>
      <c r="H99" s="27">
        <v>0</v>
      </c>
      <c r="I99" s="27">
        <f t="shared" si="4"/>
        <v>88000</v>
      </c>
      <c r="J99" s="27"/>
      <c r="K99" s="27"/>
      <c r="L99" s="27">
        <v>88000</v>
      </c>
      <c r="M99" s="27"/>
      <c r="N99" s="27"/>
      <c r="O99" s="27"/>
      <c r="P99" s="27"/>
      <c r="Q99" s="27"/>
      <c r="R99" s="27">
        <f t="shared" si="6"/>
        <v>88000</v>
      </c>
      <c r="S99" s="27">
        <f t="shared" si="5"/>
        <v>0</v>
      </c>
      <c r="T99" s="22"/>
      <c r="U99" s="22"/>
      <c r="V99" s="22"/>
    </row>
    <row r="100" spans="1:22" ht="24" x14ac:dyDescent="0.2">
      <c r="A100" s="27" t="s">
        <v>87</v>
      </c>
      <c r="B100" s="28" t="s">
        <v>202</v>
      </c>
      <c r="C100" s="28"/>
      <c r="D100" s="27" t="s">
        <v>40</v>
      </c>
      <c r="E100" s="27">
        <v>262550</v>
      </c>
      <c r="F100" s="27">
        <v>0</v>
      </c>
      <c r="G100" s="27">
        <v>108000</v>
      </c>
      <c r="H100" s="27">
        <v>0</v>
      </c>
      <c r="I100" s="27">
        <f t="shared" si="4"/>
        <v>108000</v>
      </c>
      <c r="J100" s="27"/>
      <c r="K100" s="27"/>
      <c r="L100" s="27">
        <v>108000</v>
      </c>
      <c r="M100" s="27"/>
      <c r="N100" s="27"/>
      <c r="O100" s="27"/>
      <c r="P100" s="27"/>
      <c r="Q100" s="27"/>
      <c r="R100" s="27">
        <f t="shared" si="6"/>
        <v>108000</v>
      </c>
      <c r="S100" s="27">
        <f t="shared" si="5"/>
        <v>0</v>
      </c>
      <c r="T100" s="22"/>
      <c r="U100" s="22"/>
      <c r="V100" s="22"/>
    </row>
    <row r="101" spans="1:22" ht="24" x14ac:dyDescent="0.2">
      <c r="A101" s="27" t="s">
        <v>87</v>
      </c>
      <c r="B101" s="28" t="s">
        <v>204</v>
      </c>
      <c r="C101" s="28"/>
      <c r="D101" s="27" t="s">
        <v>40</v>
      </c>
      <c r="E101" s="27">
        <v>143600</v>
      </c>
      <c r="F101" s="27">
        <v>0</v>
      </c>
      <c r="G101" s="27">
        <v>71000</v>
      </c>
      <c r="H101" s="27">
        <v>0</v>
      </c>
      <c r="I101" s="27">
        <f t="shared" si="4"/>
        <v>71000</v>
      </c>
      <c r="J101" s="27"/>
      <c r="K101" s="27"/>
      <c r="L101" s="27">
        <v>71000</v>
      </c>
      <c r="M101" s="27"/>
      <c r="N101" s="27"/>
      <c r="O101" s="27"/>
      <c r="P101" s="27"/>
      <c r="Q101" s="27"/>
      <c r="R101" s="27">
        <f t="shared" si="6"/>
        <v>71000</v>
      </c>
      <c r="S101" s="27">
        <f t="shared" si="5"/>
        <v>0</v>
      </c>
      <c r="T101" s="22"/>
      <c r="U101" s="22"/>
      <c r="V101" s="22"/>
    </row>
    <row r="102" spans="1:22" ht="36" x14ac:dyDescent="0.2">
      <c r="A102" s="27" t="s">
        <v>87</v>
      </c>
      <c r="B102" s="28" t="s">
        <v>206</v>
      </c>
      <c r="C102" s="28"/>
      <c r="D102" s="27" t="s">
        <v>40</v>
      </c>
      <c r="E102" s="27">
        <v>139200</v>
      </c>
      <c r="F102" s="27">
        <v>0</v>
      </c>
      <c r="G102" s="27">
        <v>139200</v>
      </c>
      <c r="H102" s="27">
        <v>0</v>
      </c>
      <c r="I102" s="27">
        <f t="shared" si="4"/>
        <v>139200</v>
      </c>
      <c r="J102" s="27"/>
      <c r="K102" s="27"/>
      <c r="L102" s="27">
        <v>139200</v>
      </c>
      <c r="M102" s="27"/>
      <c r="N102" s="27"/>
      <c r="O102" s="27"/>
      <c r="P102" s="27"/>
      <c r="Q102" s="27"/>
      <c r="R102" s="27">
        <f t="shared" si="6"/>
        <v>139200</v>
      </c>
      <c r="S102" s="27">
        <f t="shared" si="5"/>
        <v>0</v>
      </c>
      <c r="T102" s="22"/>
      <c r="U102" s="22"/>
      <c r="V102" s="22"/>
    </row>
    <row r="103" spans="1:22" ht="36" x14ac:dyDescent="0.2">
      <c r="A103" s="27" t="s">
        <v>87</v>
      </c>
      <c r="B103" s="28" t="s">
        <v>208</v>
      </c>
      <c r="C103" s="28"/>
      <c r="D103" s="27" t="s">
        <v>40</v>
      </c>
      <c r="E103" s="27">
        <v>150850</v>
      </c>
      <c r="F103" s="27">
        <v>0</v>
      </c>
      <c r="G103" s="27">
        <v>45000</v>
      </c>
      <c r="H103" s="27">
        <v>0</v>
      </c>
      <c r="I103" s="27">
        <f t="shared" si="4"/>
        <v>45000</v>
      </c>
      <c r="J103" s="27"/>
      <c r="K103" s="27"/>
      <c r="L103" s="27">
        <v>45000</v>
      </c>
      <c r="M103" s="27"/>
      <c r="N103" s="27"/>
      <c r="O103" s="27"/>
      <c r="P103" s="27"/>
      <c r="Q103" s="27"/>
      <c r="R103" s="27">
        <f t="shared" si="6"/>
        <v>45000</v>
      </c>
      <c r="S103" s="27">
        <f t="shared" si="5"/>
        <v>0</v>
      </c>
      <c r="T103" s="22"/>
      <c r="U103" s="22"/>
      <c r="V103" s="22"/>
    </row>
    <row r="104" spans="1:22" s="33" customFormat="1" ht="36" x14ac:dyDescent="0.2">
      <c r="A104" s="30" t="s">
        <v>87</v>
      </c>
      <c r="B104" s="31" t="s">
        <v>209</v>
      </c>
      <c r="C104" s="31"/>
      <c r="D104" s="30" t="s">
        <v>116</v>
      </c>
      <c r="E104" s="30">
        <v>2769232</v>
      </c>
      <c r="F104" s="30">
        <v>2186244</v>
      </c>
      <c r="G104" s="30">
        <v>582988</v>
      </c>
      <c r="H104" s="30">
        <v>510352</v>
      </c>
      <c r="I104" s="30">
        <f t="shared" si="4"/>
        <v>72636</v>
      </c>
      <c r="J104" s="30"/>
      <c r="K104" s="30"/>
      <c r="L104" s="30"/>
      <c r="M104" s="30"/>
      <c r="N104" s="30"/>
      <c r="O104" s="30">
        <v>6000</v>
      </c>
      <c r="P104" s="30"/>
      <c r="Q104" s="30"/>
      <c r="R104" s="30">
        <f t="shared" si="6"/>
        <v>6000</v>
      </c>
      <c r="S104" s="30">
        <f t="shared" si="5"/>
        <v>66636</v>
      </c>
      <c r="T104" s="32"/>
      <c r="U104" s="32"/>
      <c r="V104" s="32"/>
    </row>
    <row r="105" spans="1:22" x14ac:dyDescent="0.2">
      <c r="A105" s="27" t="s">
        <v>87</v>
      </c>
      <c r="B105" s="28" t="s">
        <v>211</v>
      </c>
      <c r="C105" s="28"/>
      <c r="D105" s="27" t="s">
        <v>72</v>
      </c>
      <c r="E105" s="27">
        <v>0</v>
      </c>
      <c r="F105" s="27">
        <v>0</v>
      </c>
      <c r="G105" s="27">
        <v>0</v>
      </c>
      <c r="H105" s="27">
        <v>0</v>
      </c>
      <c r="I105" s="27">
        <f t="shared" si="4"/>
        <v>0</v>
      </c>
      <c r="J105" s="27" t="s">
        <v>602</v>
      </c>
      <c r="K105" s="27"/>
      <c r="L105" s="27"/>
      <c r="M105" s="27"/>
      <c r="N105" s="27"/>
      <c r="O105" s="27"/>
      <c r="P105" s="27"/>
      <c r="Q105" s="27"/>
      <c r="R105" s="27">
        <f t="shared" si="6"/>
        <v>0</v>
      </c>
      <c r="S105" s="27">
        <f t="shared" si="5"/>
        <v>0</v>
      </c>
      <c r="T105" s="22"/>
      <c r="U105" s="22"/>
      <c r="V105" s="22"/>
    </row>
    <row r="106" spans="1:22" ht="24" x14ac:dyDescent="0.2">
      <c r="A106" s="27" t="s">
        <v>87</v>
      </c>
      <c r="B106" s="28" t="s">
        <v>212</v>
      </c>
      <c r="C106" s="28"/>
      <c r="D106" s="27" t="s">
        <v>40</v>
      </c>
      <c r="E106" s="27">
        <v>1602417</v>
      </c>
      <c r="F106" s="27">
        <v>0</v>
      </c>
      <c r="G106" s="27">
        <v>1602417</v>
      </c>
      <c r="H106" s="27">
        <v>1579495</v>
      </c>
      <c r="I106" s="27">
        <f t="shared" si="4"/>
        <v>22922</v>
      </c>
      <c r="J106" s="27">
        <v>22922</v>
      </c>
      <c r="K106" s="27"/>
      <c r="L106" s="27"/>
      <c r="M106" s="27"/>
      <c r="N106" s="27"/>
      <c r="O106" s="27"/>
      <c r="P106" s="27"/>
      <c r="Q106" s="27"/>
      <c r="R106" s="27">
        <f t="shared" si="6"/>
        <v>22922</v>
      </c>
      <c r="S106" s="27">
        <f t="shared" si="5"/>
        <v>0</v>
      </c>
      <c r="T106" s="22"/>
      <c r="U106" s="22"/>
      <c r="V106" s="22"/>
    </row>
    <row r="107" spans="1:22" ht="24" x14ac:dyDescent="0.2">
      <c r="A107" s="27" t="s">
        <v>87</v>
      </c>
      <c r="B107" s="28" t="s">
        <v>214</v>
      </c>
      <c r="C107" s="28"/>
      <c r="D107" s="27" t="s">
        <v>40</v>
      </c>
      <c r="E107" s="27">
        <v>1870416</v>
      </c>
      <c r="F107" s="27">
        <v>0</v>
      </c>
      <c r="G107" s="27">
        <v>1870416</v>
      </c>
      <c r="H107" s="27">
        <v>41062</v>
      </c>
      <c r="I107" s="27">
        <f t="shared" si="4"/>
        <v>1829354</v>
      </c>
      <c r="J107" s="27">
        <v>1829354</v>
      </c>
      <c r="K107" s="27"/>
      <c r="L107" s="27"/>
      <c r="M107" s="27"/>
      <c r="N107" s="27"/>
      <c r="O107" s="27"/>
      <c r="P107" s="27"/>
      <c r="Q107" s="27"/>
      <c r="R107" s="27">
        <f t="shared" si="6"/>
        <v>1829354</v>
      </c>
      <c r="S107" s="27">
        <f t="shared" si="5"/>
        <v>0</v>
      </c>
      <c r="T107" s="22"/>
      <c r="U107" s="22"/>
      <c r="V107" s="22"/>
    </row>
    <row r="108" spans="1:22" ht="24" x14ac:dyDescent="0.2">
      <c r="A108" s="27" t="s">
        <v>87</v>
      </c>
      <c r="B108" s="28" t="s">
        <v>216</v>
      </c>
      <c r="C108" s="28"/>
      <c r="D108" s="27" t="s">
        <v>40</v>
      </c>
      <c r="E108" s="27">
        <v>138474</v>
      </c>
      <c r="F108" s="27">
        <v>0</v>
      </c>
      <c r="G108" s="27">
        <v>138474</v>
      </c>
      <c r="H108" s="27">
        <v>11273</v>
      </c>
      <c r="I108" s="27">
        <f t="shared" si="4"/>
        <v>127201</v>
      </c>
      <c r="J108" s="27">
        <v>127201</v>
      </c>
      <c r="K108" s="27"/>
      <c r="L108" s="27"/>
      <c r="M108" s="27"/>
      <c r="N108" s="27"/>
      <c r="O108" s="27"/>
      <c r="P108" s="27"/>
      <c r="Q108" s="27"/>
      <c r="R108" s="27">
        <f t="shared" si="6"/>
        <v>127201</v>
      </c>
      <c r="S108" s="27">
        <f t="shared" si="5"/>
        <v>0</v>
      </c>
      <c r="T108" s="22"/>
      <c r="U108" s="22"/>
      <c r="V108" s="22"/>
    </row>
    <row r="109" spans="1:22" ht="24" x14ac:dyDescent="0.2">
      <c r="A109" s="27" t="s">
        <v>87</v>
      </c>
      <c r="B109" s="28" t="s">
        <v>218</v>
      </c>
      <c r="C109" s="28"/>
      <c r="D109" s="27" t="s">
        <v>40</v>
      </c>
      <c r="E109" s="27">
        <v>660919</v>
      </c>
      <c r="F109" s="27">
        <v>0</v>
      </c>
      <c r="G109" s="27">
        <v>660919</v>
      </c>
      <c r="H109" s="27">
        <v>637936</v>
      </c>
      <c r="I109" s="27">
        <f t="shared" si="4"/>
        <v>22983</v>
      </c>
      <c r="J109" s="27">
        <v>22983</v>
      </c>
      <c r="K109" s="27"/>
      <c r="L109" s="27"/>
      <c r="M109" s="27"/>
      <c r="N109" s="27"/>
      <c r="O109" s="27"/>
      <c r="P109" s="27"/>
      <c r="Q109" s="27"/>
      <c r="R109" s="27">
        <f t="shared" si="6"/>
        <v>22983</v>
      </c>
      <c r="S109" s="27">
        <f t="shared" si="5"/>
        <v>0</v>
      </c>
      <c r="T109" s="22"/>
      <c r="U109" s="22"/>
      <c r="V109" s="22"/>
    </row>
    <row r="110" spans="1:22" ht="24" x14ac:dyDescent="0.2">
      <c r="A110" s="27" t="s">
        <v>87</v>
      </c>
      <c r="B110" s="28" t="s">
        <v>220</v>
      </c>
      <c r="C110" s="28"/>
      <c r="D110" s="27" t="s">
        <v>72</v>
      </c>
      <c r="E110" s="27">
        <v>793053</v>
      </c>
      <c r="F110" s="27">
        <v>0</v>
      </c>
      <c r="G110" s="27">
        <v>793053</v>
      </c>
      <c r="H110" s="27">
        <v>793053</v>
      </c>
      <c r="I110" s="27">
        <f t="shared" si="4"/>
        <v>0</v>
      </c>
      <c r="J110" s="27"/>
      <c r="K110" s="27"/>
      <c r="L110" s="27"/>
      <c r="M110" s="27"/>
      <c r="N110" s="27"/>
      <c r="O110" s="27"/>
      <c r="P110" s="27"/>
      <c r="Q110" s="27"/>
      <c r="R110" s="27">
        <f t="shared" si="6"/>
        <v>0</v>
      </c>
      <c r="S110" s="27">
        <f t="shared" si="5"/>
        <v>0</v>
      </c>
      <c r="T110" s="22"/>
      <c r="U110" s="22"/>
      <c r="V110" s="22"/>
    </row>
    <row r="111" spans="1:22" ht="24" x14ac:dyDescent="0.2">
      <c r="A111" s="27" t="s">
        <v>87</v>
      </c>
      <c r="B111" s="28" t="s">
        <v>222</v>
      </c>
      <c r="C111" s="28"/>
      <c r="D111" s="27" t="s">
        <v>72</v>
      </c>
      <c r="E111" s="27">
        <v>143083</v>
      </c>
      <c r="F111" s="27">
        <v>0</v>
      </c>
      <c r="G111" s="27">
        <v>143083</v>
      </c>
      <c r="H111" s="27">
        <v>143083</v>
      </c>
      <c r="I111" s="27">
        <f t="shared" si="4"/>
        <v>0</v>
      </c>
      <c r="J111" s="27"/>
      <c r="K111" s="27"/>
      <c r="L111" s="27"/>
      <c r="M111" s="27"/>
      <c r="N111" s="27"/>
      <c r="O111" s="27"/>
      <c r="P111" s="27"/>
      <c r="Q111" s="27"/>
      <c r="R111" s="27">
        <f t="shared" si="6"/>
        <v>0</v>
      </c>
      <c r="S111" s="27">
        <f t="shared" si="5"/>
        <v>0</v>
      </c>
      <c r="T111" s="22"/>
      <c r="U111" s="22"/>
      <c r="V111" s="22"/>
    </row>
    <row r="112" spans="1:22" ht="24" x14ac:dyDescent="0.2">
      <c r="A112" s="27" t="s">
        <v>87</v>
      </c>
      <c r="B112" s="28" t="s">
        <v>224</v>
      </c>
      <c r="C112" s="28"/>
      <c r="D112" s="27" t="s">
        <v>72</v>
      </c>
      <c r="E112" s="27">
        <v>527971</v>
      </c>
      <c r="F112" s="27">
        <v>0</v>
      </c>
      <c r="G112" s="27">
        <v>527971</v>
      </c>
      <c r="H112" s="27">
        <v>527967</v>
      </c>
      <c r="I112" s="27">
        <f t="shared" si="4"/>
        <v>4</v>
      </c>
      <c r="J112" s="27"/>
      <c r="K112" s="27"/>
      <c r="L112" s="27"/>
      <c r="M112" s="27"/>
      <c r="N112" s="27"/>
      <c r="O112" s="27"/>
      <c r="P112" s="27"/>
      <c r="Q112" s="27">
        <v>4</v>
      </c>
      <c r="R112" s="27">
        <f t="shared" si="6"/>
        <v>4</v>
      </c>
      <c r="S112" s="27">
        <f t="shared" si="5"/>
        <v>0</v>
      </c>
      <c r="T112" s="22"/>
      <c r="U112" s="22"/>
      <c r="V112" s="22"/>
    </row>
    <row r="113" spans="1:22" ht="24" x14ac:dyDescent="0.2">
      <c r="A113" s="27" t="s">
        <v>87</v>
      </c>
      <c r="B113" s="28" t="s">
        <v>226</v>
      </c>
      <c r="C113" s="28"/>
      <c r="D113" s="27" t="s">
        <v>72</v>
      </c>
      <c r="E113" s="27">
        <v>2061350</v>
      </c>
      <c r="F113" s="27">
        <v>0</v>
      </c>
      <c r="G113" s="27">
        <v>2061350</v>
      </c>
      <c r="H113" s="27">
        <v>2055602</v>
      </c>
      <c r="I113" s="27">
        <f t="shared" si="4"/>
        <v>5748</v>
      </c>
      <c r="J113" s="27"/>
      <c r="K113" s="27"/>
      <c r="L113" s="27"/>
      <c r="M113" s="27"/>
      <c r="N113" s="27"/>
      <c r="O113" s="27"/>
      <c r="P113" s="27"/>
      <c r="Q113" s="27">
        <v>5748</v>
      </c>
      <c r="R113" s="27">
        <f t="shared" si="6"/>
        <v>5748</v>
      </c>
      <c r="S113" s="27">
        <f t="shared" si="5"/>
        <v>0</v>
      </c>
      <c r="T113" s="22"/>
      <c r="U113" s="22"/>
      <c r="V113" s="22"/>
    </row>
    <row r="114" spans="1:22" ht="24" x14ac:dyDescent="0.2">
      <c r="A114" s="27" t="s">
        <v>87</v>
      </c>
      <c r="B114" s="28" t="s">
        <v>228</v>
      </c>
      <c r="C114" s="28"/>
      <c r="D114" s="27" t="s">
        <v>40</v>
      </c>
      <c r="E114" s="27">
        <v>1225662</v>
      </c>
      <c r="F114" s="27">
        <v>0</v>
      </c>
      <c r="G114" s="27">
        <v>1225662</v>
      </c>
      <c r="H114" s="27">
        <v>722872</v>
      </c>
      <c r="I114" s="27">
        <f t="shared" si="4"/>
        <v>502790</v>
      </c>
      <c r="J114" s="27">
        <v>502790</v>
      </c>
      <c r="K114" s="27"/>
      <c r="L114" s="27"/>
      <c r="M114" s="27"/>
      <c r="N114" s="27"/>
      <c r="O114" s="27"/>
      <c r="P114" s="27"/>
      <c r="Q114" s="27"/>
      <c r="R114" s="27">
        <f t="shared" si="6"/>
        <v>502790</v>
      </c>
      <c r="S114" s="27">
        <f t="shared" si="5"/>
        <v>0</v>
      </c>
      <c r="T114" s="22"/>
      <c r="U114" s="22"/>
      <c r="V114" s="22"/>
    </row>
    <row r="115" spans="1:22" ht="24" x14ac:dyDescent="0.2">
      <c r="A115" s="25" t="s">
        <v>230</v>
      </c>
      <c r="B115" s="25" t="s">
        <v>231</v>
      </c>
      <c r="C115" s="25"/>
      <c r="D115" s="25"/>
      <c r="E115" s="25">
        <v>7351713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7">
        <f t="shared" si="5"/>
        <v>0</v>
      </c>
      <c r="T115" s="22"/>
      <c r="U115" s="22"/>
      <c r="V115" s="22"/>
    </row>
    <row r="116" spans="1:22" x14ac:dyDescent="0.2">
      <c r="A116" s="26"/>
      <c r="B116" s="26" t="s">
        <v>33</v>
      </c>
      <c r="C116" s="26"/>
      <c r="D116" s="26"/>
      <c r="E116" s="26">
        <v>7280013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>
        <f t="shared" si="5"/>
        <v>0</v>
      </c>
      <c r="T116" s="22"/>
      <c r="U116" s="22"/>
      <c r="V116" s="22"/>
    </row>
    <row r="117" spans="1:22" x14ac:dyDescent="0.2">
      <c r="A117" s="27"/>
      <c r="B117" s="28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>
        <f>SUM(J117:Q117)</f>
        <v>0</v>
      </c>
      <c r="S117" s="27">
        <f t="shared" si="5"/>
        <v>0</v>
      </c>
      <c r="T117" s="22"/>
      <c r="U117" s="22"/>
      <c r="V117" s="22"/>
    </row>
    <row r="118" spans="1:22" s="33" customFormat="1" ht="48" x14ac:dyDescent="0.2">
      <c r="A118" s="30" t="s">
        <v>235</v>
      </c>
      <c r="B118" s="40" t="s">
        <v>236</v>
      </c>
      <c r="C118" s="40"/>
      <c r="D118" s="30" t="s">
        <v>116</v>
      </c>
      <c r="E118" s="30">
        <v>676182</v>
      </c>
      <c r="F118" s="30">
        <v>19200</v>
      </c>
      <c r="G118" s="30">
        <v>656982</v>
      </c>
      <c r="H118" s="30">
        <v>0</v>
      </c>
      <c r="I118" s="30">
        <f>G118-H118</f>
        <v>656982</v>
      </c>
      <c r="J118" s="30"/>
      <c r="K118" s="30"/>
      <c r="L118" s="30"/>
      <c r="M118" s="30"/>
      <c r="N118" s="30"/>
      <c r="O118" s="30">
        <v>9520</v>
      </c>
      <c r="P118" s="30"/>
      <c r="Q118" s="30"/>
      <c r="R118" s="30">
        <f>SUM(J118:Q118)</f>
        <v>9520</v>
      </c>
      <c r="S118" s="30">
        <f t="shared" si="5"/>
        <v>647462</v>
      </c>
      <c r="T118" s="32"/>
      <c r="U118" s="32"/>
      <c r="V118" s="32"/>
    </row>
    <row r="119" spans="1:22" x14ac:dyDescent="0.2">
      <c r="A119" s="26"/>
      <c r="B119" s="26" t="s">
        <v>38</v>
      </c>
      <c r="C119" s="26"/>
      <c r="D119" s="26"/>
      <c r="E119" s="26">
        <v>71700</v>
      </c>
      <c r="F119" s="26">
        <v>68388</v>
      </c>
      <c r="G119" s="26">
        <v>3312</v>
      </c>
      <c r="H119" s="26"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>
        <f t="shared" si="5"/>
        <v>0</v>
      </c>
      <c r="T119" s="22"/>
      <c r="U119" s="22"/>
      <c r="V119" s="22"/>
    </row>
    <row r="120" spans="1:22" ht="72" x14ac:dyDescent="0.2">
      <c r="A120" s="27" t="s">
        <v>232</v>
      </c>
      <c r="B120" s="28" t="s">
        <v>238</v>
      </c>
      <c r="C120" s="28"/>
      <c r="D120" s="29" t="s">
        <v>116</v>
      </c>
      <c r="E120" s="27">
        <v>71700</v>
      </c>
      <c r="F120" s="27">
        <v>68388</v>
      </c>
      <c r="G120" s="27">
        <v>3312</v>
      </c>
      <c r="H120" s="27">
        <v>0</v>
      </c>
      <c r="I120" s="27">
        <f>G120-H120</f>
        <v>3312</v>
      </c>
      <c r="J120" s="27"/>
      <c r="K120" s="27"/>
      <c r="L120" s="27"/>
      <c r="M120" s="27">
        <v>3312</v>
      </c>
      <c r="N120" s="27"/>
      <c r="O120" s="27"/>
      <c r="P120" s="27"/>
      <c r="Q120" s="27"/>
      <c r="R120" s="27">
        <f>SUM(J120:Q120)</f>
        <v>3312</v>
      </c>
      <c r="S120" s="27">
        <f t="shared" si="5"/>
        <v>0</v>
      </c>
      <c r="T120" s="22"/>
      <c r="U120" s="22"/>
      <c r="V120" s="22"/>
    </row>
    <row r="121" spans="1:22" x14ac:dyDescent="0.2">
      <c r="A121" s="25" t="s">
        <v>239</v>
      </c>
      <c r="B121" s="25" t="s">
        <v>240</v>
      </c>
      <c r="C121" s="25"/>
      <c r="D121" s="25"/>
      <c r="E121" s="25">
        <v>17603394</v>
      </c>
      <c r="F121" s="25">
        <v>2694466</v>
      </c>
      <c r="G121" s="25">
        <v>14846820</v>
      </c>
      <c r="H121" s="25">
        <v>10313618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7">
        <f t="shared" si="5"/>
        <v>0</v>
      </c>
      <c r="T121" s="22"/>
      <c r="U121" s="22"/>
      <c r="V121" s="22"/>
    </row>
    <row r="122" spans="1:22" x14ac:dyDescent="0.2">
      <c r="A122" s="26"/>
      <c r="B122" s="26" t="s">
        <v>38</v>
      </c>
      <c r="C122" s="26"/>
      <c r="D122" s="26"/>
      <c r="E122" s="26">
        <v>8000</v>
      </c>
      <c r="F122" s="26">
        <v>0</v>
      </c>
      <c r="G122" s="26">
        <v>8000</v>
      </c>
      <c r="H122" s="26">
        <v>0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>
        <f t="shared" si="5"/>
        <v>0</v>
      </c>
      <c r="T122" s="22"/>
      <c r="U122" s="22"/>
      <c r="V122" s="22"/>
    </row>
    <row r="123" spans="1:22" ht="36" x14ac:dyDescent="0.2">
      <c r="A123" s="27" t="s">
        <v>241</v>
      </c>
      <c r="B123" s="28" t="s">
        <v>242</v>
      </c>
      <c r="C123" s="28"/>
      <c r="D123" s="27" t="s">
        <v>62</v>
      </c>
      <c r="E123" s="27">
        <v>15000</v>
      </c>
      <c r="F123" s="27">
        <v>0</v>
      </c>
      <c r="G123" s="27">
        <v>15000</v>
      </c>
      <c r="H123" s="27">
        <v>13500</v>
      </c>
      <c r="I123" s="27">
        <f>G123-H123</f>
        <v>1500</v>
      </c>
      <c r="J123" s="27"/>
      <c r="K123" s="27"/>
      <c r="L123" s="27"/>
      <c r="M123" s="27">
        <v>1500</v>
      </c>
      <c r="N123" s="27"/>
      <c r="O123" s="27"/>
      <c r="P123" s="27"/>
      <c r="Q123" s="27"/>
      <c r="R123" s="27">
        <f>SUM(J123:Q123)</f>
        <v>1500</v>
      </c>
      <c r="S123" s="27">
        <f t="shared" si="5"/>
        <v>0</v>
      </c>
      <c r="T123" s="22"/>
      <c r="U123" s="22"/>
      <c r="V123" s="22"/>
    </row>
    <row r="124" spans="1:22" ht="48" x14ac:dyDescent="0.2">
      <c r="A124" s="27" t="s">
        <v>241</v>
      </c>
      <c r="B124" s="28" t="s">
        <v>244</v>
      </c>
      <c r="C124" s="28"/>
      <c r="D124" s="27" t="s">
        <v>40</v>
      </c>
      <c r="E124" s="27">
        <v>8000</v>
      </c>
      <c r="F124" s="27">
        <v>0</v>
      </c>
      <c r="G124" s="27">
        <v>8000</v>
      </c>
      <c r="H124" s="27">
        <v>0</v>
      </c>
      <c r="I124" s="27">
        <f>G124-H124</f>
        <v>8000</v>
      </c>
      <c r="J124" s="27"/>
      <c r="K124" s="27"/>
      <c r="L124" s="27"/>
      <c r="M124" s="27">
        <v>8000</v>
      </c>
      <c r="N124" s="27"/>
      <c r="O124" s="27"/>
      <c r="P124" s="27"/>
      <c r="Q124" s="27"/>
      <c r="R124" s="27">
        <f>SUM(J124:Q124)</f>
        <v>8000</v>
      </c>
      <c r="S124" s="27">
        <f t="shared" si="5"/>
        <v>0</v>
      </c>
      <c r="T124" s="22"/>
      <c r="U124" s="22"/>
      <c r="V124" s="22"/>
    </row>
    <row r="125" spans="1:22" x14ac:dyDescent="0.2">
      <c r="A125" s="26"/>
      <c r="B125" s="26" t="s">
        <v>51</v>
      </c>
      <c r="C125" s="26"/>
      <c r="D125" s="26"/>
      <c r="E125" s="26">
        <v>17595394</v>
      </c>
      <c r="F125" s="26">
        <v>2694466</v>
      </c>
      <c r="G125" s="26">
        <v>14838820</v>
      </c>
      <c r="H125" s="26">
        <v>10313618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>
        <f t="shared" si="5"/>
        <v>0</v>
      </c>
      <c r="T125" s="22"/>
      <c r="U125" s="22"/>
      <c r="V125" s="22"/>
    </row>
    <row r="126" spans="1:22" ht="48" x14ac:dyDescent="0.2">
      <c r="A126" s="27" t="s">
        <v>241</v>
      </c>
      <c r="B126" s="28" t="s">
        <v>245</v>
      </c>
      <c r="C126" s="28"/>
      <c r="D126" s="27" t="s">
        <v>47</v>
      </c>
      <c r="E126" s="27">
        <v>11694994</v>
      </c>
      <c r="F126" s="27">
        <v>1815615</v>
      </c>
      <c r="G126" s="27">
        <v>9879379</v>
      </c>
      <c r="H126" s="27">
        <v>6162040</v>
      </c>
      <c r="I126" s="27">
        <f>G126-H126</f>
        <v>3717339</v>
      </c>
      <c r="J126" s="27">
        <v>3569985</v>
      </c>
      <c r="K126" s="27"/>
      <c r="L126" s="27"/>
      <c r="M126" s="27">
        <v>24000</v>
      </c>
      <c r="N126" s="27"/>
      <c r="O126" s="27"/>
      <c r="P126" s="27"/>
      <c r="Q126" s="27">
        <v>123354</v>
      </c>
      <c r="R126" s="27">
        <f>SUM(J126:Q126)</f>
        <v>3717339</v>
      </c>
      <c r="S126" s="27">
        <f t="shared" si="5"/>
        <v>0</v>
      </c>
      <c r="T126" s="22"/>
      <c r="U126" s="22"/>
      <c r="V126" s="22"/>
    </row>
    <row r="127" spans="1:22" ht="48" x14ac:dyDescent="0.2">
      <c r="A127" s="27" t="s">
        <v>241</v>
      </c>
      <c r="B127" s="28" t="s">
        <v>249</v>
      </c>
      <c r="C127" s="28"/>
      <c r="D127" s="27" t="s">
        <v>62</v>
      </c>
      <c r="E127" s="27">
        <v>5900400</v>
      </c>
      <c r="F127" s="27">
        <v>878851</v>
      </c>
      <c r="G127" s="27">
        <v>4959441</v>
      </c>
      <c r="H127" s="27">
        <v>4151578</v>
      </c>
      <c r="I127" s="27">
        <f>G127-H127</f>
        <v>807863</v>
      </c>
      <c r="J127" s="27">
        <v>807723</v>
      </c>
      <c r="K127" s="27"/>
      <c r="L127" s="27"/>
      <c r="M127" s="27"/>
      <c r="N127" s="27"/>
      <c r="O127" s="27"/>
      <c r="P127" s="27"/>
      <c r="Q127" s="27">
        <v>140</v>
      </c>
      <c r="R127" s="27">
        <f>SUM(J127:Q127)</f>
        <v>807863</v>
      </c>
      <c r="S127" s="27">
        <f t="shared" si="5"/>
        <v>0</v>
      </c>
      <c r="T127" s="22"/>
      <c r="U127" s="22"/>
      <c r="V127" s="22"/>
    </row>
    <row r="128" spans="1:22" ht="24" x14ac:dyDescent="0.2">
      <c r="A128" s="24" t="s">
        <v>253</v>
      </c>
      <c r="B128" s="24" t="s">
        <v>254</v>
      </c>
      <c r="C128" s="24"/>
      <c r="D128" s="24"/>
      <c r="E128" s="24">
        <v>23571562</v>
      </c>
      <c r="F128" s="24">
        <v>82950</v>
      </c>
      <c r="G128" s="24">
        <v>12092661</v>
      </c>
      <c r="H128" s="24">
        <v>7432794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7">
        <f t="shared" si="5"/>
        <v>0</v>
      </c>
      <c r="T128" s="22"/>
      <c r="U128" s="22"/>
      <c r="V128" s="22"/>
    </row>
    <row r="129" spans="1:22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7">
        <f t="shared" si="5"/>
        <v>0</v>
      </c>
      <c r="T129" s="22"/>
      <c r="U129" s="22"/>
      <c r="V129" s="22"/>
    </row>
    <row r="130" spans="1:2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27">
        <f t="shared" si="5"/>
        <v>0</v>
      </c>
      <c r="T130" s="22"/>
      <c r="U130" s="22"/>
      <c r="V130" s="22"/>
    </row>
    <row r="131" spans="1:22" x14ac:dyDescent="0.2">
      <c r="A131" s="27"/>
      <c r="B131" s="28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>
        <f t="shared" si="5"/>
        <v>0</v>
      </c>
      <c r="T131" s="22"/>
      <c r="U131" s="22"/>
      <c r="V131" s="22"/>
    </row>
    <row r="132" spans="1:22" ht="24" x14ac:dyDescent="0.2">
      <c r="A132" s="27" t="s">
        <v>34</v>
      </c>
      <c r="B132" s="28" t="s">
        <v>260</v>
      </c>
      <c r="C132" s="28"/>
      <c r="D132" s="29" t="s">
        <v>72</v>
      </c>
      <c r="E132" s="27">
        <v>14000</v>
      </c>
      <c r="F132" s="27">
        <v>0</v>
      </c>
      <c r="G132" s="27">
        <v>14000</v>
      </c>
      <c r="H132" s="27">
        <v>0</v>
      </c>
      <c r="I132" s="27">
        <f>G132-H132</f>
        <v>14000</v>
      </c>
      <c r="J132" s="27"/>
      <c r="K132" s="27"/>
      <c r="L132" s="27"/>
      <c r="M132" s="27">
        <v>14000</v>
      </c>
      <c r="N132" s="27"/>
      <c r="O132" s="27"/>
      <c r="P132" s="27"/>
      <c r="Q132" s="27"/>
      <c r="R132" s="27">
        <f>SUM(J132:Q132)</f>
        <v>14000</v>
      </c>
      <c r="S132" s="27">
        <f t="shared" si="5"/>
        <v>0</v>
      </c>
      <c r="T132" s="22"/>
      <c r="U132" s="22"/>
      <c r="V132" s="22"/>
    </row>
    <row r="133" spans="1:22" ht="24" x14ac:dyDescent="0.2">
      <c r="A133" s="41" t="s">
        <v>261</v>
      </c>
      <c r="B133" s="41" t="s">
        <v>262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27">
        <f t="shared" si="5"/>
        <v>0</v>
      </c>
      <c r="T133" s="22"/>
      <c r="U133" s="22"/>
      <c r="V133" s="22"/>
    </row>
    <row r="134" spans="1:22" ht="24" x14ac:dyDescent="0.2">
      <c r="A134" s="27" t="s">
        <v>34</v>
      </c>
      <c r="B134" s="28" t="s">
        <v>263</v>
      </c>
      <c r="C134" s="28"/>
      <c r="D134" s="29" t="s">
        <v>72</v>
      </c>
      <c r="E134" s="27">
        <v>1750</v>
      </c>
      <c r="F134" s="27">
        <v>0</v>
      </c>
      <c r="G134" s="27">
        <v>1750</v>
      </c>
      <c r="H134" s="27">
        <v>0</v>
      </c>
      <c r="I134" s="27">
        <f>G134-H134</f>
        <v>1750</v>
      </c>
      <c r="J134" s="27"/>
      <c r="K134" s="27"/>
      <c r="L134" s="27"/>
      <c r="M134" s="27">
        <v>1750</v>
      </c>
      <c r="N134" s="27"/>
      <c r="O134" s="27"/>
      <c r="P134" s="27"/>
      <c r="Q134" s="27"/>
      <c r="R134" s="27">
        <f>SUM(J134:Q134)</f>
        <v>1750</v>
      </c>
      <c r="S134" s="27">
        <f t="shared" si="5"/>
        <v>0</v>
      </c>
      <c r="T134" s="22"/>
      <c r="U134" s="22"/>
      <c r="V134" s="22"/>
    </row>
    <row r="135" spans="1:22" ht="24" x14ac:dyDescent="0.2">
      <c r="A135" s="27" t="s">
        <v>34</v>
      </c>
      <c r="B135" s="28" t="s">
        <v>264</v>
      </c>
      <c r="C135" s="28"/>
      <c r="D135" s="29" t="s">
        <v>72</v>
      </c>
      <c r="E135" s="27">
        <v>25000</v>
      </c>
      <c r="F135" s="27">
        <v>0</v>
      </c>
      <c r="G135" s="27">
        <v>25000</v>
      </c>
      <c r="H135" s="27">
        <v>15438</v>
      </c>
      <c r="I135" s="27">
        <f>G135-H135</f>
        <v>9562</v>
      </c>
      <c r="J135" s="27"/>
      <c r="K135" s="27"/>
      <c r="L135" s="27"/>
      <c r="M135" s="27"/>
      <c r="N135" s="27"/>
      <c r="O135" s="27"/>
      <c r="P135" s="27"/>
      <c r="Q135" s="27"/>
      <c r="R135" s="27">
        <f>SUM(J135:Q135)</f>
        <v>0</v>
      </c>
      <c r="S135" s="27">
        <f t="shared" si="5"/>
        <v>9562</v>
      </c>
      <c r="T135" s="22"/>
      <c r="U135" s="22"/>
      <c r="V135" s="22"/>
    </row>
    <row r="136" spans="1:22" x14ac:dyDescent="0.2">
      <c r="A136" s="25" t="s">
        <v>41</v>
      </c>
      <c r="B136" s="25" t="s">
        <v>42</v>
      </c>
      <c r="C136" s="25"/>
      <c r="D136" s="25"/>
      <c r="E136" s="25">
        <v>21913052</v>
      </c>
      <c r="F136" s="25">
        <v>0</v>
      </c>
      <c r="G136" s="25">
        <v>10517101</v>
      </c>
      <c r="H136" s="25">
        <v>6418496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7">
        <f t="shared" si="5"/>
        <v>0</v>
      </c>
      <c r="T136" s="22"/>
      <c r="U136" s="22"/>
      <c r="V136" s="22"/>
    </row>
    <row r="137" spans="1:22" x14ac:dyDescent="0.2">
      <c r="A137" s="41" t="s">
        <v>255</v>
      </c>
      <c r="B137" s="41" t="s">
        <v>256</v>
      </c>
      <c r="C137" s="41"/>
      <c r="D137" s="41"/>
      <c r="E137" s="41">
        <v>6000</v>
      </c>
      <c r="F137" s="41">
        <v>0</v>
      </c>
      <c r="G137" s="41">
        <v>6000</v>
      </c>
      <c r="H137" s="41">
        <v>1450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27">
        <f t="shared" si="5"/>
        <v>0</v>
      </c>
      <c r="T137" s="22"/>
      <c r="U137" s="22"/>
      <c r="V137" s="22"/>
    </row>
    <row r="138" spans="1:22" x14ac:dyDescent="0.2">
      <c r="A138" s="27" t="s">
        <v>60</v>
      </c>
      <c r="B138" s="28" t="s">
        <v>265</v>
      </c>
      <c r="C138" s="28"/>
      <c r="D138" s="29" t="s">
        <v>62</v>
      </c>
      <c r="E138" s="27">
        <v>6000</v>
      </c>
      <c r="F138" s="27">
        <v>0</v>
      </c>
      <c r="G138" s="27">
        <v>6000</v>
      </c>
      <c r="H138" s="27">
        <v>1450</v>
      </c>
      <c r="I138" s="27">
        <f>G138-H138</f>
        <v>4550</v>
      </c>
      <c r="J138" s="27"/>
      <c r="K138" s="27"/>
      <c r="L138" s="27"/>
      <c r="M138" s="27"/>
      <c r="N138" s="27"/>
      <c r="O138" s="27"/>
      <c r="P138" s="27"/>
      <c r="Q138" s="27"/>
      <c r="R138" s="27">
        <f>SUM(J138:Q138)</f>
        <v>0</v>
      </c>
      <c r="S138" s="27">
        <f t="shared" si="5"/>
        <v>4550</v>
      </c>
      <c r="T138" s="22"/>
      <c r="U138" s="22"/>
      <c r="V138" s="22"/>
    </row>
    <row r="139" spans="1:22" ht="24" x14ac:dyDescent="0.2">
      <c r="A139" s="41" t="s">
        <v>271</v>
      </c>
      <c r="B139" s="41" t="s">
        <v>272</v>
      </c>
      <c r="C139" s="41"/>
      <c r="D139" s="41"/>
      <c r="E139" s="41">
        <v>21907052</v>
      </c>
      <c r="F139" s="41">
        <v>0</v>
      </c>
      <c r="G139" s="41">
        <v>10511101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27">
        <f t="shared" si="5"/>
        <v>0</v>
      </c>
      <c r="T139" s="22"/>
      <c r="U139" s="22"/>
      <c r="V139" s="22"/>
    </row>
    <row r="140" spans="1:22" x14ac:dyDescent="0.2">
      <c r="A140" s="26"/>
      <c r="B140" s="26" t="s">
        <v>33</v>
      </c>
      <c r="C140" s="26"/>
      <c r="D140" s="26"/>
      <c r="E140" s="26">
        <v>20985952</v>
      </c>
      <c r="F140" s="26">
        <v>0</v>
      </c>
      <c r="G140" s="26">
        <v>9590001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>
        <f t="shared" si="5"/>
        <v>0</v>
      </c>
      <c r="T140" s="22"/>
      <c r="U140" s="22"/>
      <c r="V140" s="22"/>
    </row>
    <row r="141" spans="1:22" ht="36" x14ac:dyDescent="0.2">
      <c r="A141" s="27" t="s">
        <v>43</v>
      </c>
      <c r="B141" s="28" t="s">
        <v>273</v>
      </c>
      <c r="C141" s="28" t="s">
        <v>589</v>
      </c>
      <c r="D141" s="27" t="s">
        <v>62</v>
      </c>
      <c r="E141" s="27">
        <v>2346390</v>
      </c>
      <c r="F141" s="27">
        <v>0</v>
      </c>
      <c r="G141" s="27">
        <v>753190</v>
      </c>
      <c r="H141" s="27">
        <v>0</v>
      </c>
      <c r="I141" s="27">
        <f t="shared" ref="I141:I150" si="7">G141-H141</f>
        <v>753190</v>
      </c>
      <c r="J141" s="27"/>
      <c r="K141" s="27">
        <v>753190</v>
      </c>
      <c r="L141" s="27"/>
      <c r="M141" s="27"/>
      <c r="N141" s="27"/>
      <c r="O141" s="27"/>
      <c r="P141" s="27"/>
      <c r="Q141" s="27"/>
      <c r="R141" s="27">
        <f t="shared" ref="R141:R150" si="8">SUM(J141:Q141)</f>
        <v>753190</v>
      </c>
      <c r="S141" s="27">
        <f t="shared" si="5"/>
        <v>0</v>
      </c>
      <c r="T141" s="22"/>
      <c r="U141" s="22"/>
      <c r="V141" s="22"/>
    </row>
    <row r="142" spans="1:22" ht="36" x14ac:dyDescent="0.2">
      <c r="A142" s="27" t="s">
        <v>43</v>
      </c>
      <c r="B142" s="28" t="s">
        <v>276</v>
      </c>
      <c r="C142" s="28" t="s">
        <v>590</v>
      </c>
      <c r="D142" s="27" t="s">
        <v>62</v>
      </c>
      <c r="E142" s="27">
        <v>13240</v>
      </c>
      <c r="F142" s="27">
        <v>0</v>
      </c>
      <c r="G142" s="27">
        <v>13240</v>
      </c>
      <c r="H142" s="27">
        <v>12400</v>
      </c>
      <c r="I142" s="27">
        <f t="shared" si="7"/>
        <v>840</v>
      </c>
      <c r="J142" s="27"/>
      <c r="K142" s="27">
        <v>240</v>
      </c>
      <c r="L142" s="27"/>
      <c r="M142" s="27">
        <v>600</v>
      </c>
      <c r="N142" s="27"/>
      <c r="O142" s="27"/>
      <c r="P142" s="27"/>
      <c r="Q142" s="27"/>
      <c r="R142" s="27">
        <f t="shared" si="8"/>
        <v>840</v>
      </c>
      <c r="S142" s="27">
        <f t="shared" ref="S142:S205" si="9">I142-R142</f>
        <v>0</v>
      </c>
      <c r="T142" s="22"/>
      <c r="U142" s="22"/>
      <c r="V142" s="22"/>
    </row>
    <row r="143" spans="1:22" ht="36" x14ac:dyDescent="0.2">
      <c r="A143" s="27" t="s">
        <v>43</v>
      </c>
      <c r="B143" s="28" t="s">
        <v>278</v>
      </c>
      <c r="C143" s="28" t="s">
        <v>591</v>
      </c>
      <c r="D143" s="27" t="s">
        <v>62</v>
      </c>
      <c r="E143" s="27">
        <v>13240</v>
      </c>
      <c r="F143" s="27">
        <v>0</v>
      </c>
      <c r="G143" s="27">
        <v>13240</v>
      </c>
      <c r="H143" s="27">
        <v>12400</v>
      </c>
      <c r="I143" s="27">
        <f t="shared" si="7"/>
        <v>840</v>
      </c>
      <c r="J143" s="27"/>
      <c r="K143" s="27">
        <v>240</v>
      </c>
      <c r="L143" s="27"/>
      <c r="M143" s="27">
        <v>600</v>
      </c>
      <c r="N143" s="27"/>
      <c r="O143" s="27"/>
      <c r="P143" s="27"/>
      <c r="Q143" s="27"/>
      <c r="R143" s="27">
        <f t="shared" si="8"/>
        <v>840</v>
      </c>
      <c r="S143" s="27">
        <f t="shared" si="9"/>
        <v>0</v>
      </c>
      <c r="T143" s="22"/>
      <c r="U143" s="22"/>
      <c r="V143" s="22"/>
    </row>
    <row r="144" spans="1:22" ht="24" x14ac:dyDescent="0.2">
      <c r="A144" s="27" t="s">
        <v>43</v>
      </c>
      <c r="B144" s="28" t="s">
        <v>279</v>
      </c>
      <c r="C144" s="28" t="s">
        <v>589</v>
      </c>
      <c r="D144" s="27" t="s">
        <v>62</v>
      </c>
      <c r="E144" s="27">
        <v>3044176</v>
      </c>
      <c r="F144" s="27">
        <v>0</v>
      </c>
      <c r="G144" s="27">
        <v>3044176</v>
      </c>
      <c r="H144" s="27">
        <v>2990975</v>
      </c>
      <c r="I144" s="27">
        <f t="shared" si="7"/>
        <v>53201</v>
      </c>
      <c r="J144" s="27"/>
      <c r="K144" s="27">
        <v>50201</v>
      </c>
      <c r="L144" s="27"/>
      <c r="M144" s="27">
        <v>3000</v>
      </c>
      <c r="N144" s="27"/>
      <c r="O144" s="27"/>
      <c r="P144" s="27"/>
      <c r="Q144" s="27"/>
      <c r="R144" s="27">
        <f t="shared" si="8"/>
        <v>53201</v>
      </c>
      <c r="S144" s="27">
        <f t="shared" si="9"/>
        <v>0</v>
      </c>
      <c r="T144" s="22"/>
      <c r="U144" s="22"/>
      <c r="V144" s="22"/>
    </row>
    <row r="145" spans="1:22" ht="36" x14ac:dyDescent="0.2">
      <c r="A145" s="27" t="s">
        <v>43</v>
      </c>
      <c r="B145" s="28" t="s">
        <v>282</v>
      </c>
      <c r="C145" s="28" t="s">
        <v>592</v>
      </c>
      <c r="D145" s="27" t="s">
        <v>62</v>
      </c>
      <c r="E145" s="27">
        <v>1525284</v>
      </c>
      <c r="F145" s="27">
        <v>0</v>
      </c>
      <c r="G145" s="27">
        <v>802444</v>
      </c>
      <c r="H145" s="27">
        <v>254301</v>
      </c>
      <c r="I145" s="27">
        <f t="shared" si="7"/>
        <v>548143</v>
      </c>
      <c r="J145" s="27"/>
      <c r="K145" s="27">
        <v>547243</v>
      </c>
      <c r="L145" s="27"/>
      <c r="M145" s="27">
        <v>900</v>
      </c>
      <c r="N145" s="27"/>
      <c r="O145" s="27"/>
      <c r="P145" s="27"/>
      <c r="Q145" s="27"/>
      <c r="R145" s="27">
        <f t="shared" si="8"/>
        <v>548143</v>
      </c>
      <c r="S145" s="27">
        <f t="shared" si="9"/>
        <v>0</v>
      </c>
      <c r="T145" s="22"/>
      <c r="U145" s="22"/>
      <c r="V145" s="22"/>
    </row>
    <row r="146" spans="1:22" ht="24" x14ac:dyDescent="0.2">
      <c r="A146" s="27" t="s">
        <v>43</v>
      </c>
      <c r="B146" s="28" t="s">
        <v>285</v>
      </c>
      <c r="C146" s="28" t="s">
        <v>589</v>
      </c>
      <c r="D146" s="27" t="s">
        <v>62</v>
      </c>
      <c r="E146" s="27">
        <v>5863425</v>
      </c>
      <c r="F146" s="27">
        <v>0</v>
      </c>
      <c r="G146" s="27">
        <v>1885157</v>
      </c>
      <c r="H146" s="27">
        <v>1671083</v>
      </c>
      <c r="I146" s="27">
        <f t="shared" si="7"/>
        <v>214074</v>
      </c>
      <c r="J146" s="27"/>
      <c r="K146" s="27">
        <v>211074</v>
      </c>
      <c r="L146" s="27"/>
      <c r="M146" s="27">
        <v>3000</v>
      </c>
      <c r="N146" s="27"/>
      <c r="O146" s="27"/>
      <c r="P146" s="27"/>
      <c r="Q146" s="27"/>
      <c r="R146" s="27">
        <f t="shared" si="8"/>
        <v>214074</v>
      </c>
      <c r="S146" s="27">
        <f t="shared" si="9"/>
        <v>0</v>
      </c>
      <c r="T146" s="22"/>
      <c r="U146" s="22"/>
      <c r="V146" s="22"/>
    </row>
    <row r="147" spans="1:22" ht="36" x14ac:dyDescent="0.2">
      <c r="A147" s="27" t="s">
        <v>43</v>
      </c>
      <c r="B147" s="28" t="s">
        <v>288</v>
      </c>
      <c r="C147" s="28" t="s">
        <v>589</v>
      </c>
      <c r="D147" s="27" t="s">
        <v>62</v>
      </c>
      <c r="E147" s="27">
        <v>4625337</v>
      </c>
      <c r="F147" s="27">
        <v>0</v>
      </c>
      <c r="G147" s="27">
        <v>1487733</v>
      </c>
      <c r="H147" s="27">
        <v>1403191</v>
      </c>
      <c r="I147" s="27">
        <f t="shared" si="7"/>
        <v>84542</v>
      </c>
      <c r="J147" s="27"/>
      <c r="K147" s="27">
        <v>81542</v>
      </c>
      <c r="L147" s="27"/>
      <c r="M147" s="27">
        <v>3000</v>
      </c>
      <c r="N147" s="27"/>
      <c r="O147" s="27"/>
      <c r="P147" s="27"/>
      <c r="Q147" s="27"/>
      <c r="R147" s="27">
        <f t="shared" si="8"/>
        <v>84542</v>
      </c>
      <c r="S147" s="27">
        <f t="shared" si="9"/>
        <v>0</v>
      </c>
      <c r="T147" s="22"/>
      <c r="U147" s="22"/>
      <c r="V147" s="22"/>
    </row>
    <row r="148" spans="1:22" ht="24" x14ac:dyDescent="0.2">
      <c r="A148" s="27" t="s">
        <v>43</v>
      </c>
      <c r="B148" s="28" t="s">
        <v>291</v>
      </c>
      <c r="C148" s="28" t="s">
        <v>589</v>
      </c>
      <c r="D148" s="27" t="s">
        <v>72</v>
      </c>
      <c r="E148" s="27">
        <v>931942</v>
      </c>
      <c r="F148" s="27">
        <v>0</v>
      </c>
      <c r="G148" s="27">
        <v>280583</v>
      </c>
      <c r="H148" s="27">
        <v>0</v>
      </c>
      <c r="I148" s="27">
        <f t="shared" si="7"/>
        <v>280583</v>
      </c>
      <c r="J148" s="27"/>
      <c r="K148" s="27">
        <v>279583</v>
      </c>
      <c r="L148" s="27"/>
      <c r="M148" s="27">
        <v>1000</v>
      </c>
      <c r="N148" s="27"/>
      <c r="O148" s="27"/>
      <c r="P148" s="27"/>
      <c r="Q148" s="27"/>
      <c r="R148" s="27">
        <f t="shared" si="8"/>
        <v>280583</v>
      </c>
      <c r="S148" s="27">
        <f t="shared" si="9"/>
        <v>0</v>
      </c>
      <c r="T148" s="22"/>
      <c r="U148" s="22"/>
      <c r="V148" s="22"/>
    </row>
    <row r="149" spans="1:22" ht="36" x14ac:dyDescent="0.2">
      <c r="A149" s="27" t="s">
        <v>43</v>
      </c>
      <c r="B149" s="28" t="s">
        <v>293</v>
      </c>
      <c r="C149" s="28" t="s">
        <v>590</v>
      </c>
      <c r="D149" s="27" t="s">
        <v>62</v>
      </c>
      <c r="E149" s="27">
        <v>1725343</v>
      </c>
      <c r="F149" s="27">
        <v>0</v>
      </c>
      <c r="G149" s="27">
        <v>1022121</v>
      </c>
      <c r="H149" s="27">
        <v>0</v>
      </c>
      <c r="I149" s="27">
        <f t="shared" si="7"/>
        <v>1022121</v>
      </c>
      <c r="J149" s="27"/>
      <c r="K149" s="27">
        <v>1022121</v>
      </c>
      <c r="L149" s="27"/>
      <c r="M149" s="27"/>
      <c r="N149" s="27"/>
      <c r="O149" s="27"/>
      <c r="P149" s="27"/>
      <c r="Q149" s="27"/>
      <c r="R149" s="27">
        <f t="shared" si="8"/>
        <v>1022121</v>
      </c>
      <c r="S149" s="27">
        <f t="shared" si="9"/>
        <v>0</v>
      </c>
      <c r="T149" s="22"/>
      <c r="U149" s="22"/>
      <c r="V149" s="22"/>
    </row>
    <row r="150" spans="1:22" ht="36" x14ac:dyDescent="0.2">
      <c r="A150" s="27" t="s">
        <v>43</v>
      </c>
      <c r="B150" s="28" t="s">
        <v>296</v>
      </c>
      <c r="C150" s="28" t="s">
        <v>590</v>
      </c>
      <c r="D150" s="27" t="s">
        <v>62</v>
      </c>
      <c r="E150" s="27">
        <v>897575</v>
      </c>
      <c r="F150" s="27">
        <v>0</v>
      </c>
      <c r="G150" s="27">
        <v>288117</v>
      </c>
      <c r="H150" s="27">
        <v>0</v>
      </c>
      <c r="I150" s="27">
        <f t="shared" si="7"/>
        <v>288117</v>
      </c>
      <c r="J150" s="27"/>
      <c r="K150" s="27">
        <v>288117</v>
      </c>
      <c r="L150" s="27"/>
      <c r="M150" s="27"/>
      <c r="N150" s="27"/>
      <c r="O150" s="27"/>
      <c r="P150" s="27"/>
      <c r="Q150" s="27"/>
      <c r="R150" s="27">
        <f t="shared" si="8"/>
        <v>288117</v>
      </c>
      <c r="S150" s="27">
        <f t="shared" si="9"/>
        <v>0</v>
      </c>
      <c r="T150" s="22"/>
      <c r="U150" s="22"/>
      <c r="V150" s="22"/>
    </row>
    <row r="151" spans="1:22" x14ac:dyDescent="0.2">
      <c r="A151" s="26"/>
      <c r="B151" s="26" t="s">
        <v>38</v>
      </c>
      <c r="C151" s="26"/>
      <c r="D151" s="26"/>
      <c r="E151" s="26">
        <v>302000</v>
      </c>
      <c r="F151" s="26">
        <v>0</v>
      </c>
      <c r="G151" s="26">
        <v>302000</v>
      </c>
      <c r="H151" s="26">
        <v>49896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>
        <f t="shared" si="9"/>
        <v>0</v>
      </c>
      <c r="T151" s="22"/>
      <c r="U151" s="22"/>
      <c r="V151" s="22"/>
    </row>
    <row r="152" spans="1:22" ht="36" x14ac:dyDescent="0.2">
      <c r="A152" s="27" t="s">
        <v>43</v>
      </c>
      <c r="B152" s="28" t="s">
        <v>299</v>
      </c>
      <c r="C152" s="28" t="s">
        <v>593</v>
      </c>
      <c r="D152" s="27" t="s">
        <v>62</v>
      </c>
      <c r="E152" s="27">
        <v>11490</v>
      </c>
      <c r="F152" s="27">
        <v>0</v>
      </c>
      <c r="G152" s="27">
        <v>11490</v>
      </c>
      <c r="H152" s="27">
        <v>9600</v>
      </c>
      <c r="I152" s="27">
        <f t="shared" ref="I152:I160" si="10">G152-H152</f>
        <v>1890</v>
      </c>
      <c r="J152" s="27"/>
      <c r="K152" s="27">
        <v>890</v>
      </c>
      <c r="L152" s="27"/>
      <c r="M152" s="27">
        <v>1000</v>
      </c>
      <c r="N152" s="27"/>
      <c r="O152" s="27"/>
      <c r="P152" s="27"/>
      <c r="Q152" s="27"/>
      <c r="R152" s="27">
        <f t="shared" ref="R152:R160" si="11">SUM(J152:Q152)</f>
        <v>1890</v>
      </c>
      <c r="S152" s="27">
        <f t="shared" si="9"/>
        <v>0</v>
      </c>
      <c r="T152" s="22"/>
      <c r="U152" s="22"/>
      <c r="V152" s="22"/>
    </row>
    <row r="153" spans="1:22" ht="36" x14ac:dyDescent="0.2">
      <c r="A153" s="27" t="s">
        <v>43</v>
      </c>
      <c r="B153" s="28" t="s">
        <v>301</v>
      </c>
      <c r="C153" s="28" t="s">
        <v>590</v>
      </c>
      <c r="D153" s="27" t="s">
        <v>62</v>
      </c>
      <c r="E153" s="27">
        <v>11490</v>
      </c>
      <c r="F153" s="27">
        <v>0</v>
      </c>
      <c r="G153" s="27">
        <v>11490</v>
      </c>
      <c r="H153" s="27">
        <v>10200</v>
      </c>
      <c r="I153" s="27">
        <f t="shared" si="10"/>
        <v>1290</v>
      </c>
      <c r="J153" s="27"/>
      <c r="K153" s="27">
        <v>290</v>
      </c>
      <c r="L153" s="27"/>
      <c r="M153" s="27">
        <v>1000</v>
      </c>
      <c r="N153" s="27"/>
      <c r="O153" s="27"/>
      <c r="P153" s="27"/>
      <c r="Q153" s="27"/>
      <c r="R153" s="27">
        <f t="shared" si="11"/>
        <v>1290</v>
      </c>
      <c r="S153" s="27">
        <f t="shared" si="9"/>
        <v>0</v>
      </c>
      <c r="T153" s="22"/>
      <c r="U153" s="22"/>
      <c r="V153" s="22"/>
    </row>
    <row r="154" spans="1:22" ht="36" x14ac:dyDescent="0.2">
      <c r="A154" s="27" t="s">
        <v>43</v>
      </c>
      <c r="B154" s="28" t="s">
        <v>303</v>
      </c>
      <c r="C154" s="28" t="s">
        <v>590</v>
      </c>
      <c r="D154" s="27" t="s">
        <v>62</v>
      </c>
      <c r="E154" s="27">
        <v>94160</v>
      </c>
      <c r="F154" s="27">
        <v>0</v>
      </c>
      <c r="G154" s="27">
        <v>94160</v>
      </c>
      <c r="H154" s="27">
        <v>0</v>
      </c>
      <c r="I154" s="27">
        <f t="shared" si="10"/>
        <v>94160</v>
      </c>
      <c r="J154" s="27"/>
      <c r="K154" s="27">
        <v>94160</v>
      </c>
      <c r="L154" s="27"/>
      <c r="M154" s="27"/>
      <c r="N154" s="27"/>
      <c r="O154" s="27"/>
      <c r="P154" s="27"/>
      <c r="Q154" s="27"/>
      <c r="R154" s="27">
        <f t="shared" si="11"/>
        <v>94160</v>
      </c>
      <c r="S154" s="27">
        <f t="shared" si="9"/>
        <v>0</v>
      </c>
      <c r="T154" s="22"/>
      <c r="U154" s="22"/>
      <c r="V154" s="22"/>
    </row>
    <row r="155" spans="1:22" ht="36" x14ac:dyDescent="0.2">
      <c r="A155" s="27" t="s">
        <v>43</v>
      </c>
      <c r="B155" s="28" t="s">
        <v>305</v>
      </c>
      <c r="C155" s="28" t="s">
        <v>590</v>
      </c>
      <c r="D155" s="27" t="s">
        <v>62</v>
      </c>
      <c r="E155" s="27">
        <v>94160</v>
      </c>
      <c r="F155" s="27">
        <v>0</v>
      </c>
      <c r="G155" s="27">
        <v>94160</v>
      </c>
      <c r="H155" s="27">
        <v>0</v>
      </c>
      <c r="I155" s="27">
        <f t="shared" si="10"/>
        <v>94160</v>
      </c>
      <c r="J155" s="27"/>
      <c r="K155" s="27">
        <v>94160</v>
      </c>
      <c r="L155" s="27"/>
      <c r="M155" s="27"/>
      <c r="N155" s="27"/>
      <c r="O155" s="27"/>
      <c r="P155" s="27"/>
      <c r="Q155" s="27"/>
      <c r="R155" s="27">
        <f t="shared" si="11"/>
        <v>94160</v>
      </c>
      <c r="S155" s="27">
        <f t="shared" si="9"/>
        <v>0</v>
      </c>
      <c r="T155" s="22"/>
      <c r="U155" s="22"/>
      <c r="V155" s="22"/>
    </row>
    <row r="156" spans="1:22" ht="36" x14ac:dyDescent="0.2">
      <c r="A156" s="27" t="s">
        <v>43</v>
      </c>
      <c r="B156" s="28" t="s">
        <v>306</v>
      </c>
      <c r="C156" s="28" t="s">
        <v>590</v>
      </c>
      <c r="D156" s="27" t="s">
        <v>62</v>
      </c>
      <c r="E156" s="27">
        <v>13240</v>
      </c>
      <c r="F156" s="27">
        <v>0</v>
      </c>
      <c r="G156" s="27">
        <v>13240</v>
      </c>
      <c r="H156" s="27">
        <v>11916</v>
      </c>
      <c r="I156" s="27">
        <f t="shared" si="10"/>
        <v>1324</v>
      </c>
      <c r="J156" s="27"/>
      <c r="K156" s="27">
        <v>324</v>
      </c>
      <c r="L156" s="27"/>
      <c r="M156" s="27">
        <v>1000</v>
      </c>
      <c r="N156" s="27"/>
      <c r="O156" s="27"/>
      <c r="P156" s="27"/>
      <c r="Q156" s="27"/>
      <c r="R156" s="27">
        <f t="shared" si="11"/>
        <v>1324</v>
      </c>
      <c r="S156" s="27">
        <f t="shared" si="9"/>
        <v>0</v>
      </c>
      <c r="T156" s="22"/>
      <c r="U156" s="22"/>
      <c r="V156" s="22"/>
    </row>
    <row r="157" spans="1:22" ht="36" x14ac:dyDescent="0.2">
      <c r="A157" s="27" t="s">
        <v>43</v>
      </c>
      <c r="B157" s="28" t="s">
        <v>308</v>
      </c>
      <c r="C157" s="28" t="s">
        <v>590</v>
      </c>
      <c r="D157" s="27" t="s">
        <v>62</v>
      </c>
      <c r="E157" s="27">
        <v>19380</v>
      </c>
      <c r="F157" s="27">
        <v>0</v>
      </c>
      <c r="G157" s="27">
        <v>19380</v>
      </c>
      <c r="H157" s="27">
        <v>18180</v>
      </c>
      <c r="I157" s="27">
        <f t="shared" si="10"/>
        <v>1200</v>
      </c>
      <c r="J157" s="27"/>
      <c r="K157" s="27">
        <v>100</v>
      </c>
      <c r="L157" s="27"/>
      <c r="M157" s="27">
        <v>1100</v>
      </c>
      <c r="N157" s="27"/>
      <c r="O157" s="27"/>
      <c r="P157" s="27"/>
      <c r="Q157" s="27"/>
      <c r="R157" s="27">
        <f t="shared" si="11"/>
        <v>1200</v>
      </c>
      <c r="S157" s="27">
        <f t="shared" si="9"/>
        <v>0</v>
      </c>
      <c r="T157" s="22"/>
      <c r="U157" s="22"/>
      <c r="V157" s="22"/>
    </row>
    <row r="158" spans="1:22" ht="36" x14ac:dyDescent="0.2">
      <c r="A158" s="27" t="s">
        <v>43</v>
      </c>
      <c r="B158" s="28" t="s">
        <v>310</v>
      </c>
      <c r="C158" s="28" t="s">
        <v>590</v>
      </c>
      <c r="D158" s="27" t="s">
        <v>40</v>
      </c>
      <c r="E158" s="27">
        <v>1500</v>
      </c>
      <c r="F158" s="27">
        <v>0</v>
      </c>
      <c r="G158" s="27">
        <v>1500</v>
      </c>
      <c r="H158" s="27">
        <v>0</v>
      </c>
      <c r="I158" s="27">
        <f t="shared" si="10"/>
        <v>1500</v>
      </c>
      <c r="J158" s="27"/>
      <c r="K158" s="27"/>
      <c r="L158" s="27"/>
      <c r="M158" s="27">
        <v>1500</v>
      </c>
      <c r="N158" s="27"/>
      <c r="O158" s="27"/>
      <c r="P158" s="27"/>
      <c r="Q158" s="27"/>
      <c r="R158" s="27">
        <f t="shared" si="11"/>
        <v>1500</v>
      </c>
      <c r="S158" s="27">
        <f t="shared" si="9"/>
        <v>0</v>
      </c>
      <c r="T158" s="22"/>
      <c r="U158" s="22"/>
      <c r="V158" s="22"/>
    </row>
    <row r="159" spans="1:22" ht="36" x14ac:dyDescent="0.2">
      <c r="A159" s="27" t="s">
        <v>43</v>
      </c>
      <c r="B159" s="28" t="s">
        <v>311</v>
      </c>
      <c r="C159" s="28" t="s">
        <v>589</v>
      </c>
      <c r="D159" s="27" t="s">
        <v>62</v>
      </c>
      <c r="E159" s="27">
        <v>40580</v>
      </c>
      <c r="F159" s="27">
        <v>0</v>
      </c>
      <c r="G159" s="27">
        <v>40580</v>
      </c>
      <c r="H159" s="27">
        <v>0</v>
      </c>
      <c r="I159" s="27">
        <f t="shared" si="10"/>
        <v>40580</v>
      </c>
      <c r="J159" s="27"/>
      <c r="K159" s="27">
        <v>40580</v>
      </c>
      <c r="L159" s="27"/>
      <c r="M159" s="27"/>
      <c r="N159" s="27"/>
      <c r="O159" s="27"/>
      <c r="P159" s="27"/>
      <c r="Q159" s="27"/>
      <c r="R159" s="27">
        <f t="shared" si="11"/>
        <v>40580</v>
      </c>
      <c r="S159" s="27">
        <f t="shared" si="9"/>
        <v>0</v>
      </c>
      <c r="T159" s="22"/>
      <c r="U159" s="22"/>
      <c r="V159" s="22"/>
    </row>
    <row r="160" spans="1:22" ht="36" x14ac:dyDescent="0.2">
      <c r="A160" s="27" t="s">
        <v>43</v>
      </c>
      <c r="B160" s="28" t="s">
        <v>313</v>
      </c>
      <c r="C160" s="28" t="s">
        <v>590</v>
      </c>
      <c r="D160" s="27" t="s">
        <v>72</v>
      </c>
      <c r="E160" s="27">
        <v>16000</v>
      </c>
      <c r="F160" s="27">
        <v>0</v>
      </c>
      <c r="G160" s="27">
        <v>16000</v>
      </c>
      <c r="H160" s="27">
        <v>0</v>
      </c>
      <c r="I160" s="27">
        <f t="shared" si="10"/>
        <v>16000</v>
      </c>
      <c r="J160" s="27"/>
      <c r="K160" s="27"/>
      <c r="L160" s="27"/>
      <c r="M160" s="27">
        <v>16000</v>
      </c>
      <c r="N160" s="27"/>
      <c r="O160" s="27"/>
      <c r="P160" s="27"/>
      <c r="Q160" s="27"/>
      <c r="R160" s="27">
        <f t="shared" si="11"/>
        <v>16000</v>
      </c>
      <c r="S160" s="27">
        <f t="shared" si="9"/>
        <v>0</v>
      </c>
      <c r="T160" s="22"/>
      <c r="U160" s="22"/>
      <c r="V160" s="22"/>
    </row>
    <row r="161" spans="1:22" x14ac:dyDescent="0.2">
      <c r="A161" s="26"/>
      <c r="B161" s="26" t="s">
        <v>51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>
        <f t="shared" si="9"/>
        <v>0</v>
      </c>
      <c r="T161" s="22"/>
      <c r="U161" s="22"/>
      <c r="V161" s="22"/>
    </row>
    <row r="162" spans="1:22" ht="36" x14ac:dyDescent="0.2">
      <c r="A162" s="27" t="s">
        <v>43</v>
      </c>
      <c r="B162" s="28" t="s">
        <v>314</v>
      </c>
      <c r="C162" s="28" t="s">
        <v>590</v>
      </c>
      <c r="D162" s="27" t="s">
        <v>62</v>
      </c>
      <c r="E162" s="27">
        <v>619100</v>
      </c>
      <c r="F162" s="27">
        <v>0</v>
      </c>
      <c r="G162" s="27">
        <v>619100</v>
      </c>
      <c r="H162" s="27">
        <v>22800</v>
      </c>
      <c r="I162" s="27">
        <f>G162-H162</f>
        <v>596300</v>
      </c>
      <c r="J162" s="27"/>
      <c r="K162" s="27">
        <v>595200</v>
      </c>
      <c r="L162" s="27"/>
      <c r="M162" s="27">
        <v>1100</v>
      </c>
      <c r="N162" s="27"/>
      <c r="O162" s="27"/>
      <c r="P162" s="27"/>
      <c r="Q162" s="27"/>
      <c r="R162" s="27">
        <f>SUM(J162:Q162)</f>
        <v>596300</v>
      </c>
      <c r="S162" s="27">
        <f t="shared" si="9"/>
        <v>0</v>
      </c>
      <c r="T162" s="22"/>
      <c r="U162" s="22"/>
      <c r="V162" s="22"/>
    </row>
    <row r="163" spans="1:22" x14ac:dyDescent="0.2">
      <c r="A163" s="25" t="s">
        <v>64</v>
      </c>
      <c r="B163" s="25" t="s">
        <v>65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7">
        <f t="shared" si="9"/>
        <v>0</v>
      </c>
      <c r="T163" s="22"/>
      <c r="U163" s="22"/>
      <c r="V163" s="22"/>
    </row>
    <row r="164" spans="1:22" x14ac:dyDescent="0.2">
      <c r="A164" s="41" t="s">
        <v>255</v>
      </c>
      <c r="B164" s="41" t="s">
        <v>256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27">
        <f t="shared" si="9"/>
        <v>0</v>
      </c>
      <c r="T164" s="22"/>
      <c r="U164" s="22"/>
      <c r="V164" s="22"/>
    </row>
    <row r="165" spans="1:22" x14ac:dyDescent="0.2">
      <c r="A165" s="27"/>
      <c r="B165" s="28"/>
      <c r="C165" s="2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>
        <f t="shared" si="9"/>
        <v>0</v>
      </c>
      <c r="T165" s="22"/>
      <c r="U165" s="22"/>
      <c r="V165" s="22"/>
    </row>
    <row r="166" spans="1:22" ht="24" x14ac:dyDescent="0.2">
      <c r="A166" s="41" t="s">
        <v>261</v>
      </c>
      <c r="B166" s="41" t="s">
        <v>262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27">
        <f t="shared" si="9"/>
        <v>0</v>
      </c>
      <c r="T166" s="22"/>
      <c r="U166" s="22"/>
      <c r="V166" s="22"/>
    </row>
    <row r="167" spans="1:22" x14ac:dyDescent="0.2">
      <c r="A167" s="27"/>
      <c r="B167" s="28"/>
      <c r="C167" s="2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>
        <f t="shared" si="9"/>
        <v>0</v>
      </c>
      <c r="T167" s="22"/>
      <c r="U167" s="22"/>
      <c r="V167" s="22"/>
    </row>
    <row r="168" spans="1:22" x14ac:dyDescent="0.2">
      <c r="A168" s="27"/>
      <c r="B168" s="28"/>
      <c r="C168" s="2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>
        <f t="shared" si="9"/>
        <v>0</v>
      </c>
      <c r="T168" s="22"/>
      <c r="U168" s="22"/>
      <c r="V168" s="22"/>
    </row>
    <row r="169" spans="1:22" x14ac:dyDescent="0.2">
      <c r="A169" s="41" t="s">
        <v>427</v>
      </c>
      <c r="B169" s="41" t="s">
        <v>428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27">
        <f t="shared" si="9"/>
        <v>0</v>
      </c>
      <c r="T169" s="22"/>
      <c r="U169" s="22"/>
      <c r="V169" s="22"/>
    </row>
    <row r="170" spans="1:22" x14ac:dyDescent="0.2">
      <c r="A170" s="27"/>
      <c r="B170" s="28"/>
      <c r="C170" s="2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>
        <f t="shared" si="9"/>
        <v>0</v>
      </c>
      <c r="T170" s="22"/>
      <c r="U170" s="22"/>
      <c r="V170" s="22"/>
    </row>
    <row r="171" spans="1:22" x14ac:dyDescent="0.2">
      <c r="A171" s="25" t="s">
        <v>74</v>
      </c>
      <c r="B171" s="25" t="s">
        <v>75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7">
        <f t="shared" si="9"/>
        <v>0</v>
      </c>
      <c r="T171" s="22"/>
      <c r="U171" s="22"/>
      <c r="V171" s="22"/>
    </row>
    <row r="172" spans="1:22" x14ac:dyDescent="0.2">
      <c r="A172" s="41" t="s">
        <v>378</v>
      </c>
      <c r="B172" s="41" t="s">
        <v>379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27">
        <f t="shared" si="9"/>
        <v>0</v>
      </c>
      <c r="T172" s="22"/>
      <c r="U172" s="22"/>
      <c r="V172" s="22"/>
    </row>
    <row r="173" spans="1:22" x14ac:dyDescent="0.2">
      <c r="A173" s="26"/>
      <c r="B173" s="26" t="s">
        <v>380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>
        <f t="shared" si="9"/>
        <v>0</v>
      </c>
      <c r="T173" s="22"/>
      <c r="U173" s="22"/>
      <c r="V173" s="22"/>
    </row>
    <row r="174" spans="1:22" ht="24" x14ac:dyDescent="0.2">
      <c r="A174" s="27" t="s">
        <v>460</v>
      </c>
      <c r="B174" s="28" t="s">
        <v>461</v>
      </c>
      <c r="C174" s="28"/>
      <c r="D174" s="27" t="s">
        <v>116</v>
      </c>
      <c r="E174" s="27">
        <v>63944</v>
      </c>
      <c r="F174" s="27">
        <v>22950</v>
      </c>
      <c r="G174" s="27">
        <v>40994</v>
      </c>
      <c r="H174" s="27">
        <v>39464</v>
      </c>
      <c r="I174" s="27">
        <f>G174-H174</f>
        <v>1530</v>
      </c>
      <c r="J174" s="27"/>
      <c r="K174" s="27"/>
      <c r="L174" s="27">
        <v>536</v>
      </c>
      <c r="M174" s="27">
        <v>994</v>
      </c>
      <c r="N174" s="27"/>
      <c r="O174" s="27"/>
      <c r="P174" s="27"/>
      <c r="Q174" s="27"/>
      <c r="R174" s="27">
        <f>SUM(J174:Q174)</f>
        <v>1530</v>
      </c>
      <c r="S174" s="27">
        <f t="shared" si="9"/>
        <v>0</v>
      </c>
      <c r="T174" s="22"/>
      <c r="U174" s="22"/>
      <c r="V174" s="22"/>
    </row>
    <row r="175" spans="1:22" ht="24" x14ac:dyDescent="0.2">
      <c r="A175" s="25" t="s">
        <v>79</v>
      </c>
      <c r="B175" s="25" t="s">
        <v>80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7">
        <f t="shared" si="9"/>
        <v>0</v>
      </c>
      <c r="T175" s="22"/>
      <c r="U175" s="22"/>
      <c r="V175" s="22"/>
    </row>
    <row r="176" spans="1:22" ht="24" x14ac:dyDescent="0.2">
      <c r="A176" s="41" t="s">
        <v>261</v>
      </c>
      <c r="B176" s="41" t="s">
        <v>262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27">
        <f t="shared" si="9"/>
        <v>0</v>
      </c>
      <c r="T176" s="22"/>
      <c r="U176" s="22"/>
      <c r="V176" s="22"/>
    </row>
    <row r="177" spans="1:22" x14ac:dyDescent="0.2">
      <c r="A177" s="27"/>
      <c r="B177" s="28"/>
      <c r="C177" s="2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>
        <f t="shared" si="9"/>
        <v>0</v>
      </c>
      <c r="T177" s="22"/>
      <c r="U177" s="22"/>
      <c r="V177" s="22"/>
    </row>
    <row r="178" spans="1:22" ht="24" x14ac:dyDescent="0.2">
      <c r="A178" s="27" t="s">
        <v>467</v>
      </c>
      <c r="B178" s="28" t="s">
        <v>468</v>
      </c>
      <c r="C178" s="28"/>
      <c r="D178" s="29" t="s">
        <v>72</v>
      </c>
      <c r="E178" s="27">
        <v>3000</v>
      </c>
      <c r="F178" s="27">
        <v>0</v>
      </c>
      <c r="G178" s="27">
        <v>3000</v>
      </c>
      <c r="H178" s="27">
        <v>0</v>
      </c>
      <c r="I178" s="27">
        <f>G178-H178</f>
        <v>3000</v>
      </c>
      <c r="J178" s="27"/>
      <c r="K178" s="27"/>
      <c r="L178" s="27"/>
      <c r="M178" s="27"/>
      <c r="N178" s="27"/>
      <c r="O178" s="27"/>
      <c r="P178" s="27"/>
      <c r="Q178" s="27"/>
      <c r="R178" s="27">
        <f>SUM(J178:Q178)</f>
        <v>0</v>
      </c>
      <c r="S178" s="27">
        <f t="shared" si="9"/>
        <v>3000</v>
      </c>
      <c r="T178" s="22"/>
      <c r="U178" s="22"/>
      <c r="V178" s="22"/>
    </row>
    <row r="179" spans="1:22" x14ac:dyDescent="0.2">
      <c r="A179" s="41" t="s">
        <v>469</v>
      </c>
      <c r="B179" s="41" t="s">
        <v>470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27">
        <f t="shared" si="9"/>
        <v>0</v>
      </c>
      <c r="T179" s="22"/>
      <c r="U179" s="22"/>
      <c r="V179" s="22"/>
    </row>
    <row r="180" spans="1:22" x14ac:dyDescent="0.2">
      <c r="A180" s="27"/>
      <c r="B180" s="28"/>
      <c r="C180" s="28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>
        <f t="shared" si="9"/>
        <v>0</v>
      </c>
      <c r="T180" s="22"/>
      <c r="U180" s="22"/>
      <c r="V180" s="22"/>
    </row>
    <row r="181" spans="1:22" ht="48" x14ac:dyDescent="0.2">
      <c r="A181" s="25" t="s">
        <v>85</v>
      </c>
      <c r="B181" s="25" t="s">
        <v>86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7">
        <f t="shared" si="9"/>
        <v>0</v>
      </c>
      <c r="T181" s="22"/>
      <c r="U181" s="22"/>
      <c r="V181" s="22"/>
    </row>
    <row r="182" spans="1:22" ht="24" x14ac:dyDescent="0.2">
      <c r="A182" s="41" t="s">
        <v>261</v>
      </c>
      <c r="B182" s="41" t="s">
        <v>262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27">
        <f t="shared" si="9"/>
        <v>0</v>
      </c>
      <c r="T182" s="22"/>
      <c r="U182" s="22"/>
      <c r="V182" s="22"/>
    </row>
    <row r="183" spans="1:22" x14ac:dyDescent="0.2">
      <c r="A183" s="27"/>
      <c r="B183" s="28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>
        <f t="shared" si="9"/>
        <v>0</v>
      </c>
      <c r="T183" s="22"/>
      <c r="U183" s="22"/>
      <c r="V183" s="22"/>
    </row>
    <row r="184" spans="1:22" ht="36" x14ac:dyDescent="0.2">
      <c r="A184" s="27" t="s">
        <v>475</v>
      </c>
      <c r="B184" s="28" t="s">
        <v>476</v>
      </c>
      <c r="C184" s="28"/>
      <c r="D184" s="29" t="s">
        <v>62</v>
      </c>
      <c r="E184" s="27">
        <v>126000</v>
      </c>
      <c r="F184" s="27">
        <v>60000</v>
      </c>
      <c r="G184" s="27">
        <v>66000</v>
      </c>
      <c r="H184" s="27">
        <v>60000</v>
      </c>
      <c r="I184" s="27">
        <f>G184-H184</f>
        <v>6000</v>
      </c>
      <c r="J184" s="27"/>
      <c r="K184" s="27"/>
      <c r="L184" s="27"/>
      <c r="M184" s="27"/>
      <c r="N184" s="27">
        <v>6000</v>
      </c>
      <c r="O184" s="27"/>
      <c r="P184" s="27"/>
      <c r="Q184" s="27"/>
      <c r="R184" s="27">
        <f>SUM(J184:Q184)</f>
        <v>6000</v>
      </c>
      <c r="S184" s="27">
        <f t="shared" si="9"/>
        <v>0</v>
      </c>
      <c r="T184" s="22"/>
      <c r="U184" s="22"/>
      <c r="V184" s="22"/>
    </row>
    <row r="185" spans="1:22" x14ac:dyDescent="0.2">
      <c r="A185" s="27"/>
      <c r="B185" s="28"/>
      <c r="C185" s="2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>
        <f t="shared" si="9"/>
        <v>0</v>
      </c>
      <c r="T185" s="22"/>
      <c r="U185" s="22"/>
      <c r="V185" s="22"/>
    </row>
    <row r="186" spans="1:22" s="33" customFormat="1" ht="24" x14ac:dyDescent="0.2">
      <c r="A186" s="30" t="s">
        <v>479</v>
      </c>
      <c r="B186" s="31" t="s">
        <v>480</v>
      </c>
      <c r="C186" s="31"/>
      <c r="D186" s="30" t="s">
        <v>72</v>
      </c>
      <c r="E186" s="30">
        <v>11000</v>
      </c>
      <c r="F186" s="30">
        <v>0</v>
      </c>
      <c r="G186" s="30">
        <v>11000</v>
      </c>
      <c r="H186" s="30">
        <v>10211</v>
      </c>
      <c r="I186" s="30">
        <f>G186-H186</f>
        <v>789</v>
      </c>
      <c r="J186" s="30"/>
      <c r="K186" s="30"/>
      <c r="L186" s="30"/>
      <c r="M186" s="30"/>
      <c r="N186" s="30"/>
      <c r="O186" s="30"/>
      <c r="P186" s="30"/>
      <c r="Q186" s="30"/>
      <c r="R186" s="27">
        <f t="shared" ref="R186:R195" si="12">SUM(J186:Q186)</f>
        <v>0</v>
      </c>
      <c r="S186" s="27">
        <f t="shared" si="9"/>
        <v>789</v>
      </c>
      <c r="T186" s="32"/>
      <c r="U186" s="32"/>
      <c r="V186" s="32"/>
    </row>
    <row r="187" spans="1:22" s="33" customFormat="1" x14ac:dyDescent="0.2">
      <c r="A187" s="30" t="s">
        <v>479</v>
      </c>
      <c r="B187" s="31" t="s">
        <v>482</v>
      </c>
      <c r="C187" s="31"/>
      <c r="D187" s="30" t="s">
        <v>62</v>
      </c>
      <c r="E187" s="30">
        <v>190000</v>
      </c>
      <c r="F187" s="30">
        <v>0</v>
      </c>
      <c r="G187" s="30">
        <v>190000</v>
      </c>
      <c r="H187" s="30">
        <v>189600</v>
      </c>
      <c r="I187" s="30">
        <f t="shared" ref="I187:I198" si="13">G187-H187</f>
        <v>400</v>
      </c>
      <c r="J187" s="30"/>
      <c r="K187" s="30"/>
      <c r="L187" s="30"/>
      <c r="M187" s="30"/>
      <c r="N187" s="30"/>
      <c r="O187" s="30"/>
      <c r="P187" s="30"/>
      <c r="Q187" s="30"/>
      <c r="R187" s="27">
        <f t="shared" si="12"/>
        <v>0</v>
      </c>
      <c r="S187" s="27">
        <f t="shared" si="9"/>
        <v>400</v>
      </c>
      <c r="T187" s="32"/>
      <c r="U187" s="32"/>
      <c r="V187" s="32"/>
    </row>
    <row r="188" spans="1:22" s="33" customFormat="1" ht="48" x14ac:dyDescent="0.2">
      <c r="A188" s="30" t="s">
        <v>483</v>
      </c>
      <c r="B188" s="31" t="s">
        <v>484</v>
      </c>
      <c r="C188" s="31"/>
      <c r="D188" s="30" t="s">
        <v>62</v>
      </c>
      <c r="E188" s="30">
        <v>52000</v>
      </c>
      <c r="F188" s="30">
        <v>0</v>
      </c>
      <c r="G188" s="30">
        <v>52000</v>
      </c>
      <c r="H188" s="30">
        <v>35400</v>
      </c>
      <c r="I188" s="30">
        <f t="shared" si="13"/>
        <v>16600</v>
      </c>
      <c r="J188" s="30"/>
      <c r="K188" s="30"/>
      <c r="L188" s="30"/>
      <c r="M188" s="30"/>
      <c r="N188" s="30"/>
      <c r="O188" s="30"/>
      <c r="P188" s="30"/>
      <c r="Q188" s="30"/>
      <c r="R188" s="27">
        <f t="shared" si="12"/>
        <v>0</v>
      </c>
      <c r="S188" s="27">
        <f t="shared" si="9"/>
        <v>16600</v>
      </c>
      <c r="T188" s="32"/>
      <c r="U188" s="32"/>
      <c r="V188" s="32"/>
    </row>
    <row r="189" spans="1:22" x14ac:dyDescent="0.2">
      <c r="A189" s="27" t="s">
        <v>91</v>
      </c>
      <c r="B189" s="28" t="s">
        <v>485</v>
      </c>
      <c r="C189" s="28"/>
      <c r="D189" s="27" t="s">
        <v>62</v>
      </c>
      <c r="E189" s="27">
        <v>8000</v>
      </c>
      <c r="F189" s="27">
        <v>0</v>
      </c>
      <c r="G189" s="27">
        <v>8000</v>
      </c>
      <c r="H189" s="27">
        <v>0</v>
      </c>
      <c r="I189" s="27">
        <f t="shared" si="13"/>
        <v>8000</v>
      </c>
      <c r="J189" s="27"/>
      <c r="K189" s="27"/>
      <c r="L189" s="27"/>
      <c r="M189" s="27">
        <v>8000</v>
      </c>
      <c r="N189" s="27"/>
      <c r="O189" s="27"/>
      <c r="P189" s="27"/>
      <c r="Q189" s="27"/>
      <c r="R189" s="27">
        <f t="shared" si="12"/>
        <v>8000</v>
      </c>
      <c r="S189" s="27">
        <f t="shared" si="9"/>
        <v>0</v>
      </c>
      <c r="T189" s="22"/>
      <c r="U189" s="22"/>
      <c r="V189" s="22"/>
    </row>
    <row r="190" spans="1:22" s="33" customFormat="1" ht="24" x14ac:dyDescent="0.2">
      <c r="A190" s="30" t="s">
        <v>479</v>
      </c>
      <c r="B190" s="31" t="s">
        <v>486</v>
      </c>
      <c r="C190" s="31"/>
      <c r="D190" s="30" t="s">
        <v>62</v>
      </c>
      <c r="E190" s="30">
        <v>140000</v>
      </c>
      <c r="F190" s="30">
        <v>0</v>
      </c>
      <c r="G190" s="30">
        <v>140000</v>
      </c>
      <c r="H190" s="30">
        <v>123849</v>
      </c>
      <c r="I190" s="30">
        <f t="shared" si="13"/>
        <v>16151</v>
      </c>
      <c r="J190" s="30"/>
      <c r="K190" s="30"/>
      <c r="L190" s="30"/>
      <c r="M190" s="30"/>
      <c r="N190" s="30"/>
      <c r="O190" s="30"/>
      <c r="P190" s="30"/>
      <c r="Q190" s="30"/>
      <c r="R190" s="27">
        <f t="shared" si="12"/>
        <v>0</v>
      </c>
      <c r="S190" s="27">
        <f t="shared" si="9"/>
        <v>16151</v>
      </c>
      <c r="T190" s="32"/>
      <c r="U190" s="32"/>
      <c r="V190" s="32"/>
    </row>
    <row r="191" spans="1:22" x14ac:dyDescent="0.2">
      <c r="A191" s="27" t="s">
        <v>91</v>
      </c>
      <c r="B191" s="28" t="s">
        <v>487</v>
      </c>
      <c r="C191" s="28"/>
      <c r="D191" s="27" t="s">
        <v>62</v>
      </c>
      <c r="E191" s="27">
        <v>64000</v>
      </c>
      <c r="F191" s="27">
        <v>0</v>
      </c>
      <c r="G191" s="27">
        <v>64000</v>
      </c>
      <c r="H191" s="27">
        <v>31999</v>
      </c>
      <c r="I191" s="27">
        <f t="shared" si="13"/>
        <v>32001</v>
      </c>
      <c r="J191" s="27"/>
      <c r="K191" s="27"/>
      <c r="L191" s="27"/>
      <c r="M191" s="27">
        <v>32001</v>
      </c>
      <c r="N191" s="27"/>
      <c r="O191" s="27"/>
      <c r="P191" s="27"/>
      <c r="Q191" s="27"/>
      <c r="R191" s="27">
        <f t="shared" si="12"/>
        <v>32001</v>
      </c>
      <c r="S191" s="27">
        <f t="shared" si="9"/>
        <v>0</v>
      </c>
      <c r="T191" s="22"/>
      <c r="U191" s="22"/>
      <c r="V191" s="22"/>
    </row>
    <row r="192" spans="1:22" ht="24" x14ac:dyDescent="0.2">
      <c r="A192" s="27" t="s">
        <v>91</v>
      </c>
      <c r="B192" s="28" t="s">
        <v>488</v>
      </c>
      <c r="C192" s="28"/>
      <c r="D192" s="29" t="s">
        <v>72</v>
      </c>
      <c r="E192" s="27">
        <v>13000</v>
      </c>
      <c r="F192" s="27">
        <v>0</v>
      </c>
      <c r="G192" s="27">
        <v>13000</v>
      </c>
      <c r="H192" s="27">
        <v>0</v>
      </c>
      <c r="I192" s="27">
        <f t="shared" si="13"/>
        <v>13000</v>
      </c>
      <c r="J192" s="27"/>
      <c r="K192" s="27"/>
      <c r="L192" s="27">
        <v>13000</v>
      </c>
      <c r="M192" s="27"/>
      <c r="N192" s="27"/>
      <c r="O192" s="27"/>
      <c r="P192" s="27"/>
      <c r="Q192" s="27"/>
      <c r="R192" s="27">
        <f t="shared" si="12"/>
        <v>13000</v>
      </c>
      <c r="S192" s="27">
        <f t="shared" si="9"/>
        <v>0</v>
      </c>
      <c r="T192" s="22"/>
      <c r="U192" s="22"/>
      <c r="V192" s="22"/>
    </row>
    <row r="193" spans="1:22" s="33" customFormat="1" ht="36" x14ac:dyDescent="0.2">
      <c r="A193" s="30" t="s">
        <v>169</v>
      </c>
      <c r="B193" s="31" t="s">
        <v>490</v>
      </c>
      <c r="C193" s="31"/>
      <c r="D193" s="30" t="s">
        <v>72</v>
      </c>
      <c r="E193" s="30">
        <v>10000</v>
      </c>
      <c r="F193" s="30">
        <v>0</v>
      </c>
      <c r="G193" s="30">
        <v>10000</v>
      </c>
      <c r="H193" s="30">
        <v>9996</v>
      </c>
      <c r="I193" s="30">
        <f t="shared" si="13"/>
        <v>4</v>
      </c>
      <c r="J193" s="30"/>
      <c r="K193" s="30"/>
      <c r="L193" s="30"/>
      <c r="M193" s="30"/>
      <c r="N193" s="30"/>
      <c r="O193" s="30">
        <v>4</v>
      </c>
      <c r="P193" s="30"/>
      <c r="Q193" s="30"/>
      <c r="R193" s="27">
        <f t="shared" si="12"/>
        <v>4</v>
      </c>
      <c r="S193" s="27">
        <f t="shared" si="9"/>
        <v>0</v>
      </c>
      <c r="T193" s="32"/>
      <c r="U193" s="32"/>
      <c r="V193" s="32"/>
    </row>
    <row r="194" spans="1:22" s="33" customFormat="1" x14ac:dyDescent="0.2">
      <c r="A194" s="30" t="s">
        <v>479</v>
      </c>
      <c r="B194" s="31" t="s">
        <v>492</v>
      </c>
      <c r="C194" s="31"/>
      <c r="D194" s="39" t="s">
        <v>72</v>
      </c>
      <c r="E194" s="30">
        <v>10200</v>
      </c>
      <c r="F194" s="30">
        <v>0</v>
      </c>
      <c r="G194" s="30">
        <v>10200</v>
      </c>
      <c r="H194" s="30">
        <v>9600</v>
      </c>
      <c r="I194" s="30">
        <f t="shared" si="13"/>
        <v>600</v>
      </c>
      <c r="J194" s="30"/>
      <c r="K194" s="30"/>
      <c r="L194" s="30"/>
      <c r="M194" s="30"/>
      <c r="N194" s="30"/>
      <c r="O194" s="30"/>
      <c r="P194" s="30"/>
      <c r="Q194" s="30"/>
      <c r="R194" s="27">
        <f t="shared" si="12"/>
        <v>0</v>
      </c>
      <c r="S194" s="27">
        <f t="shared" si="9"/>
        <v>600</v>
      </c>
      <c r="T194" s="32"/>
      <c r="U194" s="32"/>
      <c r="V194" s="32"/>
    </row>
    <row r="195" spans="1:22" x14ac:dyDescent="0.2">
      <c r="A195" s="27" t="s">
        <v>479</v>
      </c>
      <c r="B195" s="28" t="s">
        <v>494</v>
      </c>
      <c r="C195" s="28"/>
      <c r="D195" s="29" t="s">
        <v>72</v>
      </c>
      <c r="E195" s="27">
        <v>90000</v>
      </c>
      <c r="F195" s="27">
        <v>0</v>
      </c>
      <c r="G195" s="27">
        <v>90000</v>
      </c>
      <c r="H195" s="27">
        <v>0</v>
      </c>
      <c r="I195" s="27">
        <f t="shared" si="13"/>
        <v>90000</v>
      </c>
      <c r="J195" s="27"/>
      <c r="K195" s="27"/>
      <c r="L195" s="27"/>
      <c r="M195" s="27"/>
      <c r="N195" s="27">
        <v>90000</v>
      </c>
      <c r="O195" s="27"/>
      <c r="P195" s="27"/>
      <c r="Q195" s="27"/>
      <c r="R195" s="27">
        <f t="shared" si="12"/>
        <v>90000</v>
      </c>
      <c r="S195" s="27">
        <f t="shared" si="9"/>
        <v>0</v>
      </c>
      <c r="T195" s="22"/>
      <c r="U195" s="22"/>
      <c r="V195" s="22"/>
    </row>
    <row r="196" spans="1:22" x14ac:dyDescent="0.2">
      <c r="A196" s="41" t="s">
        <v>469</v>
      </c>
      <c r="B196" s="41" t="s">
        <v>470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27">
        <f t="shared" si="9"/>
        <v>0</v>
      </c>
      <c r="T196" s="22"/>
      <c r="U196" s="22"/>
      <c r="V196" s="22"/>
    </row>
    <row r="197" spans="1:22" ht="24" x14ac:dyDescent="0.2">
      <c r="A197" s="27" t="s">
        <v>479</v>
      </c>
      <c r="B197" s="28" t="s">
        <v>496</v>
      </c>
      <c r="C197" s="28"/>
      <c r="D197" s="29" t="s">
        <v>72</v>
      </c>
      <c r="E197" s="27">
        <v>297000</v>
      </c>
      <c r="F197" s="27">
        <v>0</v>
      </c>
      <c r="G197" s="27">
        <v>297000</v>
      </c>
      <c r="H197" s="27">
        <v>0</v>
      </c>
      <c r="I197" s="27">
        <f t="shared" si="13"/>
        <v>297000</v>
      </c>
      <c r="J197" s="27"/>
      <c r="K197" s="27"/>
      <c r="L197" s="27"/>
      <c r="M197" s="27"/>
      <c r="N197" s="27">
        <v>297000</v>
      </c>
      <c r="O197" s="27"/>
      <c r="P197" s="27"/>
      <c r="Q197" s="27"/>
      <c r="R197" s="27">
        <f>SUM(J197:Q197)</f>
        <v>297000</v>
      </c>
      <c r="S197" s="27">
        <f t="shared" si="9"/>
        <v>0</v>
      </c>
      <c r="T197" s="22"/>
      <c r="U197" s="22"/>
      <c r="V197" s="22"/>
    </row>
    <row r="198" spans="1:22" s="33" customFormat="1" x14ac:dyDescent="0.2">
      <c r="A198" s="30" t="s">
        <v>479</v>
      </c>
      <c r="B198" s="31" t="s">
        <v>498</v>
      </c>
      <c r="C198" s="31"/>
      <c r="D198" s="39" t="s">
        <v>72</v>
      </c>
      <c r="E198" s="30">
        <v>36000</v>
      </c>
      <c r="F198" s="30">
        <v>0</v>
      </c>
      <c r="G198" s="30">
        <v>36000</v>
      </c>
      <c r="H198" s="30">
        <v>32400</v>
      </c>
      <c r="I198" s="30">
        <f t="shared" si="13"/>
        <v>3600</v>
      </c>
      <c r="J198" s="30"/>
      <c r="K198" s="30"/>
      <c r="L198" s="30"/>
      <c r="M198" s="30"/>
      <c r="N198" s="30"/>
      <c r="O198" s="30"/>
      <c r="P198" s="30"/>
      <c r="Q198" s="30"/>
      <c r="R198" s="27">
        <f>SUM(J198:Q198)</f>
        <v>0</v>
      </c>
      <c r="S198" s="27">
        <f t="shared" si="9"/>
        <v>3600</v>
      </c>
      <c r="T198" s="32"/>
      <c r="U198" s="32"/>
      <c r="V198" s="32"/>
    </row>
    <row r="199" spans="1:22" ht="24" x14ac:dyDescent="0.2">
      <c r="A199" s="41" t="s">
        <v>271</v>
      </c>
      <c r="B199" s="41" t="s">
        <v>272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27">
        <f t="shared" si="9"/>
        <v>0</v>
      </c>
      <c r="T199" s="22"/>
      <c r="U199" s="22"/>
      <c r="V199" s="22"/>
    </row>
    <row r="200" spans="1:22" x14ac:dyDescent="0.2">
      <c r="A200" s="26"/>
      <c r="B200" s="26" t="s">
        <v>38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7">
        <f t="shared" si="9"/>
        <v>0</v>
      </c>
      <c r="T200" s="22"/>
      <c r="U200" s="22"/>
      <c r="V200" s="22"/>
    </row>
    <row r="201" spans="1:22" ht="60" x14ac:dyDescent="0.2">
      <c r="A201" s="27" t="s">
        <v>500</v>
      </c>
      <c r="B201" s="28" t="s">
        <v>581</v>
      </c>
      <c r="C201" s="28"/>
      <c r="D201" s="29" t="s">
        <v>72</v>
      </c>
      <c r="E201" s="27">
        <v>12000</v>
      </c>
      <c r="F201" s="27">
        <v>0</v>
      </c>
      <c r="G201" s="27">
        <v>12000</v>
      </c>
      <c r="H201" s="27">
        <v>10800</v>
      </c>
      <c r="I201" s="27">
        <f>G201-H201</f>
        <v>1200</v>
      </c>
      <c r="J201" s="27"/>
      <c r="K201" s="27"/>
      <c r="L201" s="27">
        <v>1200</v>
      </c>
      <c r="M201" s="27"/>
      <c r="N201" s="27"/>
      <c r="O201" s="27"/>
      <c r="P201" s="27"/>
      <c r="Q201" s="27"/>
      <c r="R201" s="27">
        <f>SUM(J201:Q201)</f>
        <v>1200</v>
      </c>
      <c r="S201" s="27">
        <f t="shared" si="9"/>
        <v>0</v>
      </c>
      <c r="T201" s="22"/>
      <c r="U201" s="22"/>
      <c r="V201" s="22"/>
    </row>
    <row r="202" spans="1:22" x14ac:dyDescent="0.2">
      <c r="A202" s="41" t="s">
        <v>453</v>
      </c>
      <c r="B202" s="41" t="s">
        <v>454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27">
        <f t="shared" si="9"/>
        <v>0</v>
      </c>
      <c r="T202" s="22"/>
      <c r="U202" s="22"/>
      <c r="V202" s="22"/>
    </row>
    <row r="203" spans="1:22" x14ac:dyDescent="0.2">
      <c r="A203" s="27"/>
      <c r="B203" s="28"/>
      <c r="C203" s="2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>
        <f t="shared" si="9"/>
        <v>0</v>
      </c>
      <c r="T203" s="22"/>
      <c r="U203" s="22"/>
      <c r="V203" s="22"/>
    </row>
    <row r="204" spans="1:22" ht="24" x14ac:dyDescent="0.2">
      <c r="A204" s="25" t="s">
        <v>230</v>
      </c>
      <c r="B204" s="25" t="s">
        <v>231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7">
        <f t="shared" si="9"/>
        <v>0</v>
      </c>
      <c r="T204" s="22"/>
      <c r="U204" s="22"/>
      <c r="V204" s="22"/>
    </row>
    <row r="205" spans="1:22" x14ac:dyDescent="0.2">
      <c r="A205" s="41" t="s">
        <v>378</v>
      </c>
      <c r="B205" s="41" t="s">
        <v>379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27">
        <f t="shared" si="9"/>
        <v>0</v>
      </c>
      <c r="T205" s="22"/>
      <c r="U205" s="22"/>
      <c r="V205" s="22"/>
    </row>
    <row r="206" spans="1:22" x14ac:dyDescent="0.2">
      <c r="A206" s="26"/>
      <c r="B206" s="26" t="s">
        <v>392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7">
        <f t="shared" ref="S206:S239" si="14">I206-R206</f>
        <v>0</v>
      </c>
      <c r="T206" s="22"/>
      <c r="U206" s="22"/>
      <c r="V206" s="22"/>
    </row>
    <row r="207" spans="1:22" ht="24" x14ac:dyDescent="0.2">
      <c r="A207" s="27" t="s">
        <v>506</v>
      </c>
      <c r="B207" s="28" t="s">
        <v>507</v>
      </c>
      <c r="C207" s="28"/>
      <c r="D207" s="29" t="s">
        <v>62</v>
      </c>
      <c r="E207" s="27">
        <v>10000</v>
      </c>
      <c r="F207" s="27">
        <v>0</v>
      </c>
      <c r="G207" s="27">
        <v>10000</v>
      </c>
      <c r="H207" s="27">
        <v>0</v>
      </c>
      <c r="I207" s="27">
        <f>G207-H207</f>
        <v>10000</v>
      </c>
      <c r="J207" s="27"/>
      <c r="K207" s="27"/>
      <c r="L207" s="27"/>
      <c r="M207" s="27"/>
      <c r="N207" s="27"/>
      <c r="O207" s="27"/>
      <c r="P207" s="27">
        <v>10000</v>
      </c>
      <c r="Q207" s="27"/>
      <c r="R207" s="27">
        <f>SUM(J207:Q207)</f>
        <v>10000</v>
      </c>
      <c r="S207" s="27">
        <f t="shared" si="14"/>
        <v>0</v>
      </c>
      <c r="T207" s="22"/>
      <c r="U207" s="22"/>
      <c r="V207" s="22"/>
    </row>
    <row r="208" spans="1:22" ht="48" x14ac:dyDescent="0.2">
      <c r="A208" s="27" t="s">
        <v>506</v>
      </c>
      <c r="B208" s="28" t="s">
        <v>580</v>
      </c>
      <c r="C208" s="28"/>
      <c r="D208" s="29" t="s">
        <v>62</v>
      </c>
      <c r="E208" s="27">
        <v>10000</v>
      </c>
      <c r="F208" s="27">
        <v>0</v>
      </c>
      <c r="G208" s="27">
        <v>10000</v>
      </c>
      <c r="H208" s="27">
        <v>9000</v>
      </c>
      <c r="I208" s="27">
        <f>G208-H208</f>
        <v>1000</v>
      </c>
      <c r="J208" s="27"/>
      <c r="K208" s="27"/>
      <c r="L208" s="27"/>
      <c r="M208" s="27"/>
      <c r="N208" s="27"/>
      <c r="O208" s="27">
        <v>1000</v>
      </c>
      <c r="P208" s="27"/>
      <c r="Q208" s="27"/>
      <c r="R208" s="27">
        <f>SUM(J208:Q208)</f>
        <v>1000</v>
      </c>
      <c r="S208" s="27">
        <f t="shared" si="14"/>
        <v>0</v>
      </c>
      <c r="T208" s="22"/>
      <c r="U208" s="22"/>
      <c r="V208" s="22"/>
    </row>
    <row r="209" spans="1:22" ht="24" x14ac:dyDescent="0.2">
      <c r="A209" s="41" t="s">
        <v>261</v>
      </c>
      <c r="B209" s="41" t="s">
        <v>262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27">
        <f t="shared" si="14"/>
        <v>0</v>
      </c>
      <c r="T209" s="22"/>
      <c r="U209" s="22"/>
      <c r="V209" s="22"/>
    </row>
    <row r="210" spans="1:22" ht="24" x14ac:dyDescent="0.2">
      <c r="A210" s="27" t="s">
        <v>509</v>
      </c>
      <c r="B210" s="28" t="s">
        <v>510</v>
      </c>
      <c r="C210" s="28"/>
      <c r="D210" s="29" t="s">
        <v>116</v>
      </c>
      <c r="E210" s="27">
        <v>11000</v>
      </c>
      <c r="F210" s="27">
        <v>0</v>
      </c>
      <c r="G210" s="27">
        <v>11000</v>
      </c>
      <c r="H210" s="27">
        <v>0</v>
      </c>
      <c r="I210" s="27">
        <f>G210-H210</f>
        <v>11000</v>
      </c>
      <c r="J210" s="27"/>
      <c r="K210" s="27"/>
      <c r="L210" s="27"/>
      <c r="M210" s="27"/>
      <c r="N210" s="27"/>
      <c r="O210" s="27"/>
      <c r="P210" s="27"/>
      <c r="Q210" s="27"/>
      <c r="R210" s="27">
        <f>SUM(J210:Q210)</f>
        <v>0</v>
      </c>
      <c r="S210" s="27">
        <f t="shared" si="14"/>
        <v>11000</v>
      </c>
      <c r="T210" s="22"/>
      <c r="U210" s="22"/>
      <c r="V210" s="22"/>
    </row>
    <row r="211" spans="1:22" ht="36" x14ac:dyDescent="0.2">
      <c r="A211" s="27" t="s">
        <v>509</v>
      </c>
      <c r="B211" s="28" t="s">
        <v>511</v>
      </c>
      <c r="C211" s="28"/>
      <c r="D211" s="29" t="s">
        <v>116</v>
      </c>
      <c r="E211" s="27">
        <v>2500</v>
      </c>
      <c r="F211" s="27">
        <v>0</v>
      </c>
      <c r="G211" s="27">
        <v>2500</v>
      </c>
      <c r="H211" s="27">
        <v>0</v>
      </c>
      <c r="I211" s="27">
        <f>G211-H211</f>
        <v>2500</v>
      </c>
      <c r="J211" s="27"/>
      <c r="K211" s="27"/>
      <c r="L211" s="27"/>
      <c r="M211" s="27"/>
      <c r="N211" s="27"/>
      <c r="O211" s="27"/>
      <c r="P211" s="27"/>
      <c r="Q211" s="27"/>
      <c r="R211" s="27">
        <f>SUM(J211:Q211)</f>
        <v>0</v>
      </c>
      <c r="S211" s="27">
        <f t="shared" si="14"/>
        <v>2500</v>
      </c>
      <c r="T211" s="22"/>
      <c r="U211" s="22"/>
      <c r="V211" s="22"/>
    </row>
    <row r="212" spans="1:22" x14ac:dyDescent="0.2">
      <c r="A212" s="27"/>
      <c r="B212" s="28"/>
      <c r="C212" s="28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>
        <f t="shared" si="14"/>
        <v>0</v>
      </c>
      <c r="T212" s="22"/>
      <c r="U212" s="22"/>
      <c r="V212" s="22"/>
    </row>
    <row r="213" spans="1:22" x14ac:dyDescent="0.2">
      <c r="A213" s="41" t="s">
        <v>453</v>
      </c>
      <c r="B213" s="41" t="s">
        <v>454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27">
        <f t="shared" si="14"/>
        <v>0</v>
      </c>
      <c r="T213" s="22"/>
      <c r="U213" s="22"/>
      <c r="V213" s="22"/>
    </row>
    <row r="214" spans="1:22" x14ac:dyDescent="0.2">
      <c r="A214" s="27"/>
      <c r="B214" s="28"/>
      <c r="C214" s="28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>
        <f t="shared" si="14"/>
        <v>0</v>
      </c>
      <c r="T214" s="22"/>
      <c r="U214" s="22"/>
      <c r="V214" s="22"/>
    </row>
    <row r="215" spans="1:22" x14ac:dyDescent="0.2">
      <c r="A215" s="27"/>
      <c r="B215" s="28"/>
      <c r="C215" s="28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>
        <f t="shared" si="14"/>
        <v>0</v>
      </c>
      <c r="T215" s="22"/>
      <c r="U215" s="22"/>
      <c r="V215" s="22"/>
    </row>
    <row r="216" spans="1:22" x14ac:dyDescent="0.2">
      <c r="A216" s="27"/>
      <c r="B216" s="28"/>
      <c r="C216" s="2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>
        <f t="shared" si="14"/>
        <v>0</v>
      </c>
      <c r="T216" s="22"/>
      <c r="U216" s="22"/>
      <c r="V216" s="22"/>
    </row>
    <row r="217" spans="1:22" x14ac:dyDescent="0.2">
      <c r="A217" s="25" t="s">
        <v>239</v>
      </c>
      <c r="B217" s="25" t="s">
        <v>240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7">
        <f t="shared" si="14"/>
        <v>0</v>
      </c>
      <c r="T217" s="22"/>
      <c r="U217" s="22"/>
      <c r="V217" s="22"/>
    </row>
    <row r="218" spans="1:22" x14ac:dyDescent="0.2">
      <c r="A218" s="41" t="s">
        <v>255</v>
      </c>
      <c r="B218" s="41" t="s">
        <v>256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27">
        <f t="shared" si="14"/>
        <v>0</v>
      </c>
      <c r="T218" s="22"/>
      <c r="U218" s="22"/>
      <c r="V218" s="22"/>
    </row>
    <row r="219" spans="1:22" x14ac:dyDescent="0.2">
      <c r="A219" s="27"/>
      <c r="B219" s="28"/>
      <c r="C219" s="2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>
        <f t="shared" si="14"/>
        <v>0</v>
      </c>
      <c r="T219" s="22"/>
      <c r="U219" s="22"/>
      <c r="V219" s="22"/>
    </row>
    <row r="220" spans="1:22" ht="24" x14ac:dyDescent="0.2">
      <c r="A220" s="41" t="s">
        <v>261</v>
      </c>
      <c r="B220" s="41" t="s">
        <v>262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27">
        <f t="shared" si="14"/>
        <v>0</v>
      </c>
      <c r="T220" s="22"/>
      <c r="U220" s="22"/>
      <c r="V220" s="22"/>
    </row>
    <row r="221" spans="1:22" x14ac:dyDescent="0.2">
      <c r="A221" s="27" t="s">
        <v>526</v>
      </c>
      <c r="B221" s="28" t="s">
        <v>527</v>
      </c>
      <c r="C221" s="28"/>
      <c r="D221" s="29" t="s">
        <v>62</v>
      </c>
      <c r="E221" s="27">
        <v>0</v>
      </c>
      <c r="F221" s="27">
        <v>0</v>
      </c>
      <c r="G221" s="27">
        <v>0</v>
      </c>
      <c r="H221" s="27">
        <v>0</v>
      </c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>
        <f t="shared" si="14"/>
        <v>0</v>
      </c>
      <c r="T221" s="22"/>
      <c r="U221" s="22"/>
      <c r="V221" s="22"/>
    </row>
    <row r="222" spans="1:22" x14ac:dyDescent="0.2">
      <c r="A222" s="27"/>
      <c r="B222" s="28"/>
      <c r="C222" s="2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>
        <f t="shared" si="14"/>
        <v>0</v>
      </c>
      <c r="T222" s="22"/>
      <c r="U222" s="22"/>
      <c r="V222" s="22"/>
    </row>
    <row r="223" spans="1:22" x14ac:dyDescent="0.2">
      <c r="A223" s="41" t="s">
        <v>453</v>
      </c>
      <c r="B223" s="41" t="s">
        <v>454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27">
        <f t="shared" si="14"/>
        <v>0</v>
      </c>
      <c r="T223" s="22"/>
      <c r="U223" s="22"/>
      <c r="V223" s="22"/>
    </row>
    <row r="224" spans="1:22" x14ac:dyDescent="0.2">
      <c r="A224" s="27"/>
      <c r="B224" s="28"/>
      <c r="C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>
        <f t="shared" si="14"/>
        <v>0</v>
      </c>
      <c r="T224" s="22"/>
      <c r="U224" s="22"/>
      <c r="V224" s="22"/>
    </row>
    <row r="225" spans="1:22" ht="24" x14ac:dyDescent="0.2">
      <c r="A225" s="24" t="s">
        <v>531</v>
      </c>
      <c r="B225" s="24" t="s">
        <v>532</v>
      </c>
      <c r="C225" s="24"/>
      <c r="D225" s="24"/>
      <c r="E225" s="24"/>
      <c r="F225" s="24"/>
      <c r="G225" s="24"/>
      <c r="H225" s="24">
        <v>0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7">
        <f t="shared" si="14"/>
        <v>0</v>
      </c>
      <c r="T225" s="22"/>
      <c r="U225" s="22"/>
      <c r="V225" s="22"/>
    </row>
    <row r="226" spans="1:22" x14ac:dyDescent="0.2">
      <c r="A226" s="25" t="s">
        <v>31</v>
      </c>
      <c r="B226" s="25" t="s">
        <v>32</v>
      </c>
      <c r="C226" s="25"/>
      <c r="D226" s="25"/>
      <c r="E226" s="25"/>
      <c r="F226" s="25"/>
      <c r="G226" s="25"/>
      <c r="H226" s="25">
        <v>0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7">
        <f t="shared" si="14"/>
        <v>0</v>
      </c>
      <c r="T226" s="22"/>
      <c r="U226" s="22"/>
      <c r="V226" s="22"/>
    </row>
    <row r="227" spans="1:22" ht="24" x14ac:dyDescent="0.2">
      <c r="A227" s="41" t="s">
        <v>533</v>
      </c>
      <c r="B227" s="41" t="s">
        <v>534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27">
        <f t="shared" si="14"/>
        <v>0</v>
      </c>
      <c r="T227" s="22"/>
      <c r="U227" s="22"/>
      <c r="V227" s="22"/>
    </row>
    <row r="228" spans="1:22" ht="24" x14ac:dyDescent="0.2">
      <c r="A228" s="27" t="s">
        <v>34</v>
      </c>
      <c r="B228" s="28" t="s">
        <v>535</v>
      </c>
      <c r="C228" s="28"/>
      <c r="D228" s="29" t="s">
        <v>62</v>
      </c>
      <c r="E228" s="27">
        <v>9500</v>
      </c>
      <c r="F228" s="27">
        <v>0</v>
      </c>
      <c r="G228" s="27">
        <v>9500</v>
      </c>
      <c r="H228" s="27">
        <v>0</v>
      </c>
      <c r="I228" s="27">
        <f>G228-H228</f>
        <v>9500</v>
      </c>
      <c r="J228" s="27"/>
      <c r="K228" s="27"/>
      <c r="L228" s="27"/>
      <c r="M228" s="27"/>
      <c r="N228" s="27"/>
      <c r="O228" s="27"/>
      <c r="P228" s="27"/>
      <c r="Q228" s="27"/>
      <c r="R228" s="27">
        <f>SUM(J228:Q228)</f>
        <v>0</v>
      </c>
      <c r="S228" s="27">
        <f t="shared" si="14"/>
        <v>9500</v>
      </c>
      <c r="T228" s="22"/>
      <c r="U228" s="22"/>
      <c r="V228" s="22"/>
    </row>
    <row r="229" spans="1:22" ht="48" x14ac:dyDescent="0.2">
      <c r="A229" s="25" t="s">
        <v>85</v>
      </c>
      <c r="B229" s="25" t="s">
        <v>86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7">
        <f t="shared" si="14"/>
        <v>0</v>
      </c>
      <c r="T229" s="22"/>
      <c r="U229" s="22"/>
      <c r="V229" s="22"/>
    </row>
    <row r="230" spans="1:22" ht="24" x14ac:dyDescent="0.2">
      <c r="A230" s="41" t="s">
        <v>536</v>
      </c>
      <c r="B230" s="41" t="s">
        <v>537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27">
        <f t="shared" si="14"/>
        <v>0</v>
      </c>
      <c r="T230" s="22"/>
      <c r="U230" s="22"/>
      <c r="V230" s="22"/>
    </row>
    <row r="231" spans="1:22" ht="24" x14ac:dyDescent="0.2">
      <c r="A231" s="27" t="s">
        <v>538</v>
      </c>
      <c r="B231" s="28" t="s">
        <v>539</v>
      </c>
      <c r="C231" s="28"/>
      <c r="D231" s="29" t="s">
        <v>116</v>
      </c>
      <c r="E231" s="27">
        <v>100550</v>
      </c>
      <c r="F231" s="27">
        <v>89520</v>
      </c>
      <c r="G231" s="27">
        <v>11030</v>
      </c>
      <c r="H231" s="27">
        <v>0</v>
      </c>
      <c r="I231" s="27">
        <f>G231-H231</f>
        <v>11030</v>
      </c>
      <c r="J231" s="27"/>
      <c r="K231" s="27"/>
      <c r="L231" s="27"/>
      <c r="M231" s="27"/>
      <c r="N231" s="27"/>
      <c r="O231" s="27"/>
      <c r="P231" s="27"/>
      <c r="Q231" s="27"/>
      <c r="R231" s="27">
        <f>SUM(J231:Q231)</f>
        <v>0</v>
      </c>
      <c r="S231" s="27">
        <f t="shared" si="14"/>
        <v>11030</v>
      </c>
      <c r="T231" s="22"/>
      <c r="U231" s="22"/>
      <c r="V231" s="22"/>
    </row>
    <row r="232" spans="1:22" ht="24" x14ac:dyDescent="0.2">
      <c r="A232" s="27" t="s">
        <v>538</v>
      </c>
      <c r="B232" s="28" t="s">
        <v>540</v>
      </c>
      <c r="C232" s="28"/>
      <c r="D232" s="29" t="s">
        <v>116</v>
      </c>
      <c r="E232" s="27">
        <v>22000</v>
      </c>
      <c r="F232" s="27">
        <v>0</v>
      </c>
      <c r="G232" s="27">
        <v>22000</v>
      </c>
      <c r="H232" s="27">
        <v>0</v>
      </c>
      <c r="I232" s="27">
        <f>G232-H232</f>
        <v>22000</v>
      </c>
      <c r="J232" s="27"/>
      <c r="K232" s="27"/>
      <c r="L232" s="27"/>
      <c r="M232" s="27"/>
      <c r="N232" s="27"/>
      <c r="O232" s="27"/>
      <c r="P232" s="27"/>
      <c r="Q232" s="27"/>
      <c r="R232" s="27">
        <f>SUM(J232:Q232)</f>
        <v>0</v>
      </c>
      <c r="S232" s="27">
        <f t="shared" si="14"/>
        <v>22000</v>
      </c>
      <c r="T232" s="22"/>
      <c r="U232" s="22"/>
      <c r="V232" s="22"/>
    </row>
    <row r="233" spans="1:22" x14ac:dyDescent="0.2">
      <c r="A233" s="24" t="s">
        <v>541</v>
      </c>
      <c r="B233" s="24" t="s">
        <v>542</v>
      </c>
      <c r="C233" s="24"/>
      <c r="D233" s="24"/>
      <c r="E233" s="24">
        <v>0</v>
      </c>
      <c r="F233" s="24">
        <v>0</v>
      </c>
      <c r="G233" s="24">
        <v>0</v>
      </c>
      <c r="H233" s="24">
        <v>0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7">
        <f t="shared" si="14"/>
        <v>0</v>
      </c>
      <c r="T233" s="22"/>
      <c r="U233" s="22"/>
      <c r="V233" s="22"/>
    </row>
    <row r="234" spans="1:22" x14ac:dyDescent="0.2">
      <c r="A234" s="24" t="s">
        <v>543</v>
      </c>
      <c r="B234" s="24" t="s">
        <v>544</v>
      </c>
      <c r="C234" s="24"/>
      <c r="D234" s="24"/>
      <c r="E234" s="24">
        <v>0</v>
      </c>
      <c r="F234" s="24">
        <v>0</v>
      </c>
      <c r="G234" s="24">
        <v>0</v>
      </c>
      <c r="H234" s="24">
        <v>0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7">
        <f t="shared" si="14"/>
        <v>0</v>
      </c>
      <c r="T234" s="22"/>
      <c r="U234" s="22"/>
      <c r="V234" s="22"/>
    </row>
    <row r="235" spans="1:22" x14ac:dyDescent="0.2">
      <c r="A235" s="24" t="s">
        <v>545</v>
      </c>
      <c r="B235" s="24" t="s">
        <v>546</v>
      </c>
      <c r="C235" s="24"/>
      <c r="D235" s="24"/>
      <c r="E235" s="24">
        <v>0</v>
      </c>
      <c r="F235" s="24">
        <v>0</v>
      </c>
      <c r="G235" s="24">
        <v>0</v>
      </c>
      <c r="H235" s="24">
        <v>0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7">
        <f t="shared" si="14"/>
        <v>0</v>
      </c>
      <c r="T235" s="22"/>
      <c r="U235" s="22"/>
      <c r="V235" s="22"/>
    </row>
    <row r="236" spans="1:22" ht="24" x14ac:dyDescent="0.2">
      <c r="A236" s="24" t="s">
        <v>547</v>
      </c>
      <c r="B236" s="24" t="s">
        <v>548</v>
      </c>
      <c r="C236" s="24"/>
      <c r="D236" s="24"/>
      <c r="E236" s="24">
        <v>0</v>
      </c>
      <c r="F236" s="24">
        <v>0</v>
      </c>
      <c r="G236" s="24">
        <v>0</v>
      </c>
      <c r="H236" s="24">
        <v>0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7">
        <f t="shared" si="14"/>
        <v>0</v>
      </c>
      <c r="T236" s="22"/>
      <c r="U236" s="22"/>
      <c r="V236" s="22"/>
    </row>
    <row r="237" spans="1:22" ht="24" x14ac:dyDescent="0.2">
      <c r="A237" s="24" t="s">
        <v>549</v>
      </c>
      <c r="B237" s="24" t="s">
        <v>550</v>
      </c>
      <c r="C237" s="24"/>
      <c r="D237" s="24"/>
      <c r="E237" s="24">
        <v>0</v>
      </c>
      <c r="F237" s="24">
        <v>0</v>
      </c>
      <c r="G237" s="24">
        <v>0</v>
      </c>
      <c r="H237" s="24">
        <v>0</v>
      </c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7">
        <f t="shared" si="14"/>
        <v>0</v>
      </c>
      <c r="T237" s="22"/>
      <c r="U237" s="22"/>
      <c r="V237" s="22"/>
    </row>
    <row r="238" spans="1:22" x14ac:dyDescent="0.2">
      <c r="A238" s="24" t="s">
        <v>551</v>
      </c>
      <c r="B238" s="24" t="s">
        <v>552</v>
      </c>
      <c r="C238" s="24"/>
      <c r="D238" s="24"/>
      <c r="E238" s="24">
        <v>0</v>
      </c>
      <c r="F238" s="24">
        <v>0</v>
      </c>
      <c r="G238" s="24">
        <v>0</v>
      </c>
      <c r="H238" s="24">
        <v>0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7">
        <f t="shared" si="14"/>
        <v>0</v>
      </c>
      <c r="T238" s="22"/>
      <c r="U238" s="22"/>
      <c r="V238" s="22"/>
    </row>
    <row r="239" spans="1:22" x14ac:dyDescent="0.2">
      <c r="A239" s="22"/>
      <c r="B239" s="22"/>
      <c r="C239" s="22"/>
      <c r="D239" s="22"/>
      <c r="E239" s="22"/>
      <c r="F239" s="22"/>
      <c r="G239" s="22"/>
      <c r="H239" s="22"/>
      <c r="I239" s="27">
        <f t="shared" ref="I239:R239" si="15">SUM(I14:I238)</f>
        <v>18493840</v>
      </c>
      <c r="J239" s="27">
        <f t="shared" si="15"/>
        <v>6882958</v>
      </c>
      <c r="K239" s="27">
        <f t="shared" si="15"/>
        <v>8094782</v>
      </c>
      <c r="L239" s="27">
        <f>SUM(L14:L238)</f>
        <v>1568959</v>
      </c>
      <c r="M239" s="27">
        <f t="shared" si="15"/>
        <v>396515</v>
      </c>
      <c r="N239" s="27">
        <f>SUM(N14:N238)</f>
        <v>393000</v>
      </c>
      <c r="O239" s="27">
        <f>SUM(O14:O238)</f>
        <v>176148</v>
      </c>
      <c r="P239" s="27">
        <f t="shared" ref="P239" si="16">SUM(P14:P238)</f>
        <v>25847</v>
      </c>
      <c r="Q239" s="27">
        <f>SUM(Q14:Q238)</f>
        <v>130246</v>
      </c>
      <c r="R239" s="27">
        <f t="shared" si="15"/>
        <v>17668455</v>
      </c>
      <c r="S239" s="27">
        <f t="shared" si="14"/>
        <v>825385</v>
      </c>
      <c r="T239" s="22"/>
      <c r="U239" s="22"/>
      <c r="V239" s="22"/>
    </row>
    <row r="240" spans="1:22" x14ac:dyDescent="0.2">
      <c r="K240" s="13">
        <v>-8094782</v>
      </c>
      <c r="L240" s="13">
        <v>-1746107</v>
      </c>
      <c r="S240" s="42">
        <f>J239+K239+L239+M239+N239+Q239+S239+O239+P239</f>
        <v>18493840</v>
      </c>
    </row>
    <row r="241" spans="12:19" x14ac:dyDescent="0.2">
      <c r="L241" s="42">
        <f>SUM(L239:L240)</f>
        <v>-177148</v>
      </c>
      <c r="O241" s="51">
        <f>L241+O239</f>
        <v>-1000</v>
      </c>
      <c r="P241" s="42"/>
      <c r="S241" s="42">
        <f>I239-S240</f>
        <v>0</v>
      </c>
    </row>
    <row r="242" spans="12:19" x14ac:dyDescent="0.2">
      <c r="L242" s="42"/>
    </row>
  </sheetData>
  <autoFilter ref="A9:S241"/>
  <mergeCells count="12">
    <mergeCell ref="J7:R7"/>
    <mergeCell ref="G5:G8"/>
    <mergeCell ref="H5:H8"/>
    <mergeCell ref="I5:I8"/>
    <mergeCell ref="T7:V7"/>
    <mergeCell ref="J5:V5"/>
    <mergeCell ref="A5:A8"/>
    <mergeCell ref="B5:B8"/>
    <mergeCell ref="D5:D8"/>
    <mergeCell ref="E5:E8"/>
    <mergeCell ref="F5:F8"/>
    <mergeCell ref="C5:C8"/>
  </mergeCells>
  <pageMargins left="0" right="0" top="0.74803149606299213" bottom="0" header="0" footer="0"/>
  <pageSetup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</vt:i4>
      </vt:variant>
    </vt:vector>
  </HeadingPairs>
  <TitlesOfParts>
    <vt:vector size="6" baseType="lpstr">
      <vt:lpstr>Общо</vt:lpstr>
      <vt:lpstr>фуг</vt:lpstr>
      <vt:lpstr>кр</vt:lpstr>
      <vt:lpstr>кр 2024 нов</vt:lpstr>
      <vt:lpstr>2024</vt:lpstr>
      <vt:lpstr>Общо!Печат_заглавия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Diana Bogdanova</cp:lastModifiedBy>
  <cp:lastPrinted>2024-02-06T13:35:18Z</cp:lastPrinted>
  <dcterms:created xsi:type="dcterms:W3CDTF">2024-01-15T16:49:34Z</dcterms:created>
  <dcterms:modified xsi:type="dcterms:W3CDTF">2024-02-07T09:37:02Z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