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45" windowWidth="15480" windowHeight="7950" tabRatio="810" firstSheet="2" activeTab="2"/>
  </bookViews>
  <sheets>
    <sheet name="Приходната част на бюджета2018 " sheetId="1" state="hidden" r:id="rId1"/>
    <sheet name="Приходната част на бюджета2019" sheetId="2" state="hidden" r:id="rId2"/>
    <sheet name="2020" sheetId="3" r:id="rId3"/>
  </sheets>
  <definedNames>
    <definedName name="_xlnm.Print_Area" localSheetId="2">'2020'!$A$1:$E$80</definedName>
    <definedName name="_xlnm.Print_Area" localSheetId="0">'Приходната част на бюджета2018 '!$A$1:$E$82</definedName>
    <definedName name="_xlnm.Print_Area" localSheetId="1">'Приходната част на бюджета2019'!$A$1:$E$84</definedName>
  </definedNames>
  <calcPr fullCalcOnLoad="1"/>
</workbook>
</file>

<file path=xl/sharedStrings.xml><?xml version="1.0" encoding="utf-8"?>
<sst xmlns="http://schemas.openxmlformats.org/spreadsheetml/2006/main" count="446" uniqueCount="164">
  <si>
    <t xml:space="preserve">Наименование на приходните параграфи           </t>
  </si>
  <si>
    <t>параграф</t>
  </si>
  <si>
    <t>Данък върху доходите на физически лица</t>
  </si>
  <si>
    <t>01-00</t>
  </si>
  <si>
    <t>01-03</t>
  </si>
  <si>
    <t>Имуществени данъци:</t>
  </si>
  <si>
    <t>13-00</t>
  </si>
  <si>
    <t xml:space="preserve">     данък върху недвижими имоти</t>
  </si>
  <si>
    <t>13-01</t>
  </si>
  <si>
    <t xml:space="preserve">     данък върху превозните средства</t>
  </si>
  <si>
    <t>13-03</t>
  </si>
  <si>
    <t>13-04</t>
  </si>
  <si>
    <t>Други данъци</t>
  </si>
  <si>
    <t>20-00</t>
  </si>
  <si>
    <t>2.НЕДАНЪЧНИ ПРИХОДИ:</t>
  </si>
  <si>
    <t>Приходи и доходи от собственост:</t>
  </si>
  <si>
    <t>24-00</t>
  </si>
  <si>
    <t xml:space="preserve">      нетни приходи от продажби на услуги, стоки и продукция</t>
  </si>
  <si>
    <t>24-04</t>
  </si>
  <si>
    <t xml:space="preserve">      приходи от наеми на имущество</t>
  </si>
  <si>
    <t>24-05</t>
  </si>
  <si>
    <t xml:space="preserve">      приходи от наеми на земя</t>
  </si>
  <si>
    <t>24-06</t>
  </si>
  <si>
    <t>24-08</t>
  </si>
  <si>
    <t xml:space="preserve">Общински такси: </t>
  </si>
  <si>
    <t>27-00</t>
  </si>
  <si>
    <t>27-01</t>
  </si>
  <si>
    <t xml:space="preserve">        за ползване на детски ясли и др. по здравеопазването</t>
  </si>
  <si>
    <t>27-02</t>
  </si>
  <si>
    <t>27-04</t>
  </si>
  <si>
    <t>27-05</t>
  </si>
  <si>
    <t xml:space="preserve">        за битови отпадъци</t>
  </si>
  <si>
    <t>27-07</t>
  </si>
  <si>
    <t xml:space="preserve">        за технически услуги</t>
  </si>
  <si>
    <t>27-10</t>
  </si>
  <si>
    <t xml:space="preserve">        за административни услуги</t>
  </si>
  <si>
    <t>27-11</t>
  </si>
  <si>
    <t xml:space="preserve">        за откупуване на гробни места</t>
  </si>
  <si>
    <t>27-15</t>
  </si>
  <si>
    <t>27-17</t>
  </si>
  <si>
    <t xml:space="preserve">        други общински такси</t>
  </si>
  <si>
    <t>27-29</t>
  </si>
  <si>
    <t>Глоби, санкции и наказат.лихви</t>
  </si>
  <si>
    <t>28-00</t>
  </si>
  <si>
    <t>28-02</t>
  </si>
  <si>
    <t>36-00</t>
  </si>
  <si>
    <t>36-19</t>
  </si>
  <si>
    <t>37-00</t>
  </si>
  <si>
    <t>37-01</t>
  </si>
  <si>
    <t>37-02</t>
  </si>
  <si>
    <t>Постъпления от продажба на нефинансови активи</t>
  </si>
  <si>
    <t>40-00</t>
  </si>
  <si>
    <t>постъпления от продажба на сгради</t>
  </si>
  <si>
    <t>40-22</t>
  </si>
  <si>
    <t>постъпления от продажба на нематериални дълготрайни активи</t>
  </si>
  <si>
    <t>40-30</t>
  </si>
  <si>
    <t>40-40</t>
  </si>
  <si>
    <t>ВСИЧКО НЕДАНЪЧНИ ПРИХОДИ:</t>
  </si>
  <si>
    <t>ІІ.ВЗАИМООТНОШЕНИЯ С ЦБ:</t>
  </si>
  <si>
    <t>31-00</t>
  </si>
  <si>
    <t>31-11</t>
  </si>
  <si>
    <t>31-12</t>
  </si>
  <si>
    <t>31-13</t>
  </si>
  <si>
    <t>ІІІ. ТРАНСФЕРИ</t>
  </si>
  <si>
    <t>61-00</t>
  </si>
  <si>
    <t xml:space="preserve">     получени трансфери</t>
  </si>
  <si>
    <t>61-01</t>
  </si>
  <si>
    <t>76-00</t>
  </si>
  <si>
    <t>ВСИЧКО ПРИХОДИ (І+ІІ+ІІІ+ІV)</t>
  </si>
  <si>
    <t>83-00</t>
  </si>
  <si>
    <t>88-00</t>
  </si>
  <si>
    <t>Друго финансиране /нето/</t>
  </si>
  <si>
    <t>93-00</t>
  </si>
  <si>
    <t>Депозити и средства по сметки (нето)</t>
  </si>
  <si>
    <t>95-00</t>
  </si>
  <si>
    <t>95-01</t>
  </si>
  <si>
    <t>13-08</t>
  </si>
  <si>
    <t xml:space="preserve">     туристически данък</t>
  </si>
  <si>
    <t>друго финансиране</t>
  </si>
  <si>
    <t>88-03</t>
  </si>
  <si>
    <t>95-02</t>
  </si>
  <si>
    <t>83-11</t>
  </si>
  <si>
    <t>83-21</t>
  </si>
  <si>
    <t xml:space="preserve">погашения по краткосрочни заеми от други лица в страната </t>
  </si>
  <si>
    <t xml:space="preserve">получени краткосрочни заеми от други лица в страната </t>
  </si>
  <si>
    <t xml:space="preserve">погашения по краткосрочни заеми от банки в страната </t>
  </si>
  <si>
    <t xml:space="preserve">получени краткосрочни заеми от банки в страната </t>
  </si>
  <si>
    <t>83-71</t>
  </si>
  <si>
    <t>83-81</t>
  </si>
  <si>
    <t xml:space="preserve">получени дългосрочни заеми от други лица в страната </t>
  </si>
  <si>
    <t xml:space="preserve">погашения по дългосрочни заеми от други лица в страната </t>
  </si>
  <si>
    <t>83-72</t>
  </si>
  <si>
    <t>83-82</t>
  </si>
  <si>
    <t>1 . ДАНЪЧНИ ПРИХОДИ</t>
  </si>
  <si>
    <t xml:space="preserve">     данък при придоб. на имущество по дарения и възмезден начин</t>
  </si>
  <si>
    <t>ВСИЧКО ДАНЪЧНИ ПРИХОДИ:</t>
  </si>
  <si>
    <t>Всичко собствени  приходи и помощи: (1+ 2)</t>
  </si>
  <si>
    <t xml:space="preserve">     други неданъчни приходи</t>
  </si>
  <si>
    <t xml:space="preserve">    внесен ДДС (-) </t>
  </si>
  <si>
    <t xml:space="preserve">    внесен  данък в/у приходите от стопанска дейност на бюджетните предприятия (-)</t>
  </si>
  <si>
    <t>Приходи за делегирани от държавата дейности</t>
  </si>
  <si>
    <t>Временни безлихвени заеми от /за сметки за чужди средства</t>
  </si>
  <si>
    <t>78-33</t>
  </si>
  <si>
    <t xml:space="preserve">        за ползване на детски градини </t>
  </si>
  <si>
    <t>постъпления от продажба на земя</t>
  </si>
  <si>
    <t xml:space="preserve"> ТРАНСФЕРИ МЕЖДУ БЮДЖЕТА НА БЮДЖ.ОРГ. И ЦБ</t>
  </si>
  <si>
    <t xml:space="preserve">     обща  субсидия и др.трансфери за държ. дейности от ЦБ за общини</t>
  </si>
  <si>
    <t>Трансфери между бюджети</t>
  </si>
  <si>
    <t>Временни безлихвени заеми между бюджети и сметки за средства от ЕС</t>
  </si>
  <si>
    <t>Заеми от  банки и други лица в страната - нето</t>
  </si>
  <si>
    <t xml:space="preserve">     получени от общини целеви субсидии от ЦБ за капиталови разходи (+)</t>
  </si>
  <si>
    <t xml:space="preserve">     обща изравнителна субсидия и др. трансфери за местни дейности от ЦБ за общини</t>
  </si>
  <si>
    <t>28-09</t>
  </si>
  <si>
    <t xml:space="preserve">       наказателни лихви,за данъци,мита и осигурителни вноски</t>
  </si>
  <si>
    <t xml:space="preserve">Приходи за местни дейности </t>
  </si>
  <si>
    <t xml:space="preserve">Общо бюджет </t>
  </si>
  <si>
    <t xml:space="preserve">        за ползване на ДСП и други общински социални услуги</t>
  </si>
  <si>
    <t xml:space="preserve">        за ползване на пазари, тържища, панаири, тротоари и др.</t>
  </si>
  <si>
    <t>93-36</t>
  </si>
  <si>
    <t xml:space="preserve">        глоби, санкции, неустойки, наказ. лихви, обезщет. и начети</t>
  </si>
  <si>
    <t>IV.ТРАНСФЕРИ и БЕЗЛИХВЕНИ ЗАЕМИ - ВСИЧКО</t>
  </si>
  <si>
    <t>Събрани средства и извършени плащания за сметка на др. бюджети, сметки и фондове</t>
  </si>
  <si>
    <t>V.ФИНАНСИРАНЕ НА БЮДЖЕТНОТО САЛДО</t>
  </si>
  <si>
    <t>Всичко: V. ФИНАНСИРАНЕ НА БЮДЖЕТНОТО САЛДО</t>
  </si>
  <si>
    <t xml:space="preserve">        за притежаване на куче</t>
  </si>
  <si>
    <t xml:space="preserve">      приходи от лихви по текущи банкови сметки</t>
  </si>
  <si>
    <t>събрани средства и извършени плащания от/за сметки за средствата от ЕС</t>
  </si>
  <si>
    <t>остатък в левове по сметки от предходния период /+/</t>
  </si>
  <si>
    <t xml:space="preserve">остатък в левова равностойност по валутни сметки  от предходния период </t>
  </si>
  <si>
    <t>Приложение № 1</t>
  </si>
  <si>
    <t>75-00</t>
  </si>
  <si>
    <t>Временни безлихвени заеми между бюджети</t>
  </si>
  <si>
    <t>ВСИЧКО ПРИХОДИ ПО БЮДЖЕТА</t>
  </si>
  <si>
    <t>93-18</t>
  </si>
  <si>
    <t>погашения по финансов лизинг и търговски кредит</t>
  </si>
  <si>
    <t>Други  приходи</t>
  </si>
  <si>
    <t>Внесени ДДС и др. данъци върху продажбите</t>
  </si>
  <si>
    <t>Проект на приходната част на бюджета на община Карлово за 2018 година</t>
  </si>
  <si>
    <t>Проект на бюджет 2018г.</t>
  </si>
  <si>
    <t>62-02</t>
  </si>
  <si>
    <t>от мирела</t>
  </si>
  <si>
    <t xml:space="preserve">да ги заложим </t>
  </si>
  <si>
    <t>много да внимаваме</t>
  </si>
  <si>
    <t>да добавим 62-02</t>
  </si>
  <si>
    <t>01-13</t>
  </si>
  <si>
    <t xml:space="preserve">     окончателен годишен /патентен/ данък </t>
  </si>
  <si>
    <t xml:space="preserve">     в т.ч.  данък върху таксиметров превоз на пътници</t>
  </si>
  <si>
    <t>Проект на приходната част на бюджета на община Карлово за 2019 година</t>
  </si>
  <si>
    <t>Проект на бюджет 2019г.</t>
  </si>
  <si>
    <t>от Програма ОбСобственост</t>
  </si>
  <si>
    <r>
      <t xml:space="preserve">План-ска Чистота </t>
    </r>
    <r>
      <rPr>
        <sz val="14"/>
        <color indexed="10"/>
        <rFont val="Times New Roman"/>
        <family val="1"/>
      </rPr>
      <t>-343887</t>
    </r>
    <r>
      <rPr>
        <sz val="14"/>
        <rFont val="Times New Roman"/>
        <family val="1"/>
      </rPr>
      <t>?</t>
    </r>
  </si>
  <si>
    <t>83-22</t>
  </si>
  <si>
    <t xml:space="preserve">погашения по дългосрочни заеми от банки в страната </t>
  </si>
  <si>
    <t>общо--429763?</t>
  </si>
  <si>
    <t>има ддс върху градска тоалетна, старинно карлово, върху дог.с реклама, приходи от празник на розата</t>
  </si>
  <si>
    <t>§37-02</t>
  </si>
  <si>
    <t>72-02</t>
  </si>
  <si>
    <t>kontrola da izvadq</t>
  </si>
  <si>
    <t>Възстановени суми по възмездна финансова помощ</t>
  </si>
  <si>
    <t>Проект на приходната част на бюджета на община Карлово за 2020 година</t>
  </si>
  <si>
    <t>Проект на бюджет 2020г.</t>
  </si>
  <si>
    <t>61-02</t>
  </si>
  <si>
    <t>93-17</t>
  </si>
  <si>
    <t>задължения па финансов лизинг и търговски кредит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</si>
</sst>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#0"/>
    <numFmt numFmtId="183" formatCode="##0.00"/>
    <numFmt numFmtId="184" formatCode="0.0%"/>
  </numFmts>
  <fonts count="45">
    <font>
      <sz val="10"/>
      <name val="Arial"/>
      <family val="2"/>
    </font>
    <font>
      <u val="single"/>
      <sz val="10"/>
      <name val="Arial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top"/>
    </xf>
  </cellStyleXfs>
  <cellXfs count="6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3" fontId="5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182" fontId="5" fillId="32" borderId="11" xfId="0" applyNumberFormat="1" applyFont="1" applyFill="1" applyBorder="1" applyAlignment="1">
      <alignment horizontal="center" wrapText="1"/>
    </xf>
    <xf numFmtId="182" fontId="4" fillId="32" borderId="11" xfId="0" applyNumberFormat="1" applyFont="1" applyFill="1" applyBorder="1" applyAlignment="1">
      <alignment horizontal="center"/>
    </xf>
    <xf numFmtId="182" fontId="5" fillId="32" borderId="11" xfId="0" applyNumberFormat="1" applyFont="1" applyFill="1" applyBorder="1" applyAlignment="1">
      <alignment wrapText="1"/>
    </xf>
    <xf numFmtId="182" fontId="5" fillId="32" borderId="11" xfId="0" applyNumberFormat="1" applyFont="1" applyFill="1" applyBorder="1" applyAlignment="1">
      <alignment horizontal="center"/>
    </xf>
    <xf numFmtId="182" fontId="4" fillId="32" borderId="11" xfId="0" applyNumberFormat="1" applyFont="1" applyFill="1" applyBorder="1" applyAlignment="1">
      <alignment wrapText="1"/>
    </xf>
    <xf numFmtId="182" fontId="4" fillId="32" borderId="11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wrapText="1"/>
    </xf>
    <xf numFmtId="182" fontId="5" fillId="32" borderId="11" xfId="0" applyNumberFormat="1" applyFont="1" applyFill="1" applyBorder="1" applyAlignment="1">
      <alignment horizontal="left" wrapText="1"/>
    </xf>
    <xf numFmtId="3" fontId="4" fillId="32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32" borderId="0" xfId="0" applyFont="1" applyFill="1" applyAlignment="1">
      <alignment horizontal="left" wrapText="1"/>
    </xf>
    <xf numFmtId="3" fontId="5" fillId="32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0" fontId="6" fillId="32" borderId="0" xfId="0" applyFont="1" applyFill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4" fillId="0" borderId="13" xfId="0" applyFont="1" applyFill="1" applyBorder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6" fillId="32" borderId="0" xfId="0" applyFont="1" applyFill="1" applyAlignment="1">
      <alignment horizontal="left" wrapText="1"/>
    </xf>
    <xf numFmtId="0" fontId="5" fillId="32" borderId="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/>
    </xf>
    <xf numFmtId="0" fontId="6" fillId="32" borderId="10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Резултат 1" xfId="64"/>
    <cellStyle name="Резултат 1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0"/>
  <sheetViews>
    <sheetView showZeros="0" zoomScale="75" zoomScaleNormal="75" zoomScalePageLayoutView="0" workbookViewId="0" topLeftCell="A61">
      <selection activeCell="D84" sqref="D84"/>
    </sheetView>
  </sheetViews>
  <sheetFormatPr defaultColWidth="9.140625" defaultRowHeight="32.25" customHeight="1"/>
  <cols>
    <col min="1" max="1" width="80.00390625" style="8" customWidth="1"/>
    <col min="2" max="2" width="9.140625" style="1" customWidth="1"/>
    <col min="3" max="3" width="21.140625" style="1" customWidth="1"/>
    <col min="4" max="4" width="20.421875" style="1" customWidth="1"/>
    <col min="5" max="5" width="19.57421875" style="1" customWidth="1"/>
    <col min="6" max="6" width="9.14062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15.421875" style="1" customWidth="1"/>
    <col min="11" max="11" width="10.28125" style="1" bestFit="1" customWidth="1"/>
    <col min="12" max="16384" width="9.140625" style="1" customWidth="1"/>
  </cols>
  <sheetData>
    <row r="1" spans="1:5" ht="23.25" customHeight="1">
      <c r="A1" s="55"/>
      <c r="B1" s="55"/>
      <c r="D1" s="55" t="s">
        <v>129</v>
      </c>
      <c r="E1" s="55"/>
    </row>
    <row r="2" spans="1:2" ht="23.25" customHeight="1">
      <c r="A2" s="32"/>
      <c r="B2" s="32"/>
    </row>
    <row r="3" spans="1:5" ht="23.25" customHeight="1">
      <c r="A3" s="56" t="s">
        <v>137</v>
      </c>
      <c r="B3" s="56"/>
      <c r="C3" s="56"/>
      <c r="D3" s="56"/>
      <c r="E3" s="56"/>
    </row>
    <row r="4" spans="1:5" ht="23.25" customHeight="1">
      <c r="A4" s="56"/>
      <c r="B4" s="56"/>
      <c r="C4" s="56"/>
      <c r="D4" s="56"/>
      <c r="E4" s="56"/>
    </row>
    <row r="5" spans="1:5" ht="25.5" customHeight="1">
      <c r="A5" s="57" t="s">
        <v>0</v>
      </c>
      <c r="B5" s="58" t="s">
        <v>1</v>
      </c>
      <c r="C5" s="59" t="s">
        <v>138</v>
      </c>
      <c r="D5" s="59"/>
      <c r="E5" s="59"/>
    </row>
    <row r="6" spans="1:5" ht="32.25" customHeight="1">
      <c r="A6" s="57"/>
      <c r="B6" s="58"/>
      <c r="C6" s="60" t="s">
        <v>100</v>
      </c>
      <c r="D6" s="60" t="s">
        <v>114</v>
      </c>
      <c r="E6" s="62" t="s">
        <v>115</v>
      </c>
    </row>
    <row r="7" spans="1:58" s="11" customFormat="1" ht="51.75" customHeight="1">
      <c r="A7" s="57"/>
      <c r="B7" s="58"/>
      <c r="C7" s="61"/>
      <c r="D7" s="61"/>
      <c r="E7" s="6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" ht="32.25" customHeight="1">
      <c r="A8" s="12" t="s">
        <v>93</v>
      </c>
      <c r="B8" s="13"/>
      <c r="C8" s="3"/>
      <c r="D8" s="3"/>
      <c r="E8" s="3"/>
    </row>
    <row r="9" spans="1:5" ht="32.25" customHeight="1">
      <c r="A9" s="14" t="s">
        <v>2</v>
      </c>
      <c r="B9" s="15" t="s">
        <v>3</v>
      </c>
      <c r="C9" s="9">
        <f>C10</f>
        <v>0</v>
      </c>
      <c r="D9" s="9">
        <f>D10</f>
        <v>130000</v>
      </c>
      <c r="E9" s="9">
        <f aca="true" t="shared" si="0" ref="E9:E59">C9+D9</f>
        <v>130000</v>
      </c>
    </row>
    <row r="10" spans="1:5" ht="37.5" customHeight="1">
      <c r="A10" s="16" t="s">
        <v>145</v>
      </c>
      <c r="B10" s="17" t="s">
        <v>4</v>
      </c>
      <c r="C10" s="10"/>
      <c r="D10" s="10">
        <v>130000</v>
      </c>
      <c r="E10" s="10">
        <f t="shared" si="0"/>
        <v>130000</v>
      </c>
    </row>
    <row r="11" spans="1:5" ht="37.5" customHeight="1">
      <c r="A11" s="16" t="s">
        <v>146</v>
      </c>
      <c r="B11" s="17" t="s">
        <v>144</v>
      </c>
      <c r="C11" s="10"/>
      <c r="D11" s="10">
        <v>3900</v>
      </c>
      <c r="E11" s="10">
        <f t="shared" si="0"/>
        <v>3900</v>
      </c>
    </row>
    <row r="12" spans="1:5" ht="32.25" customHeight="1">
      <c r="A12" s="18" t="s">
        <v>5</v>
      </c>
      <c r="B12" s="19" t="s">
        <v>6</v>
      </c>
      <c r="C12" s="9">
        <f>SUM(C13:C16)</f>
        <v>0</v>
      </c>
      <c r="D12" s="9">
        <f>SUM(D13:D16)</f>
        <v>2550000</v>
      </c>
      <c r="E12" s="9">
        <f t="shared" si="0"/>
        <v>2550000</v>
      </c>
    </row>
    <row r="13" spans="1:5" ht="32.25" customHeight="1">
      <c r="A13" s="20" t="s">
        <v>7</v>
      </c>
      <c r="B13" s="17" t="s">
        <v>8</v>
      </c>
      <c r="C13" s="10"/>
      <c r="D13" s="10">
        <v>1080000</v>
      </c>
      <c r="E13" s="10">
        <f t="shared" si="0"/>
        <v>1080000</v>
      </c>
    </row>
    <row r="14" spans="1:5" ht="32.25" customHeight="1">
      <c r="A14" s="20" t="s">
        <v>9</v>
      </c>
      <c r="B14" s="17" t="s">
        <v>10</v>
      </c>
      <c r="C14" s="10"/>
      <c r="D14" s="10">
        <v>850000</v>
      </c>
      <c r="E14" s="10">
        <f t="shared" si="0"/>
        <v>850000</v>
      </c>
    </row>
    <row r="15" spans="1:5" ht="32.25" customHeight="1">
      <c r="A15" s="21" t="s">
        <v>94</v>
      </c>
      <c r="B15" s="17" t="s">
        <v>11</v>
      </c>
      <c r="C15" s="10"/>
      <c r="D15" s="10">
        <v>590000</v>
      </c>
      <c r="E15" s="10">
        <f t="shared" si="0"/>
        <v>590000</v>
      </c>
    </row>
    <row r="16" spans="1:5" ht="32.25" customHeight="1">
      <c r="A16" s="21" t="s">
        <v>77</v>
      </c>
      <c r="B16" s="17" t="s">
        <v>76</v>
      </c>
      <c r="C16" s="10"/>
      <c r="D16" s="10">
        <v>30000</v>
      </c>
      <c r="E16" s="10">
        <f t="shared" si="0"/>
        <v>30000</v>
      </c>
    </row>
    <row r="17" spans="1:5" ht="32.25" customHeight="1">
      <c r="A17" s="20" t="s">
        <v>12</v>
      </c>
      <c r="B17" s="17" t="s">
        <v>13</v>
      </c>
      <c r="C17" s="10"/>
      <c r="D17" s="10">
        <v>200</v>
      </c>
      <c r="E17" s="10">
        <f t="shared" si="0"/>
        <v>200</v>
      </c>
    </row>
    <row r="18" spans="1:5" ht="32.25" customHeight="1">
      <c r="A18" s="18" t="s">
        <v>95</v>
      </c>
      <c r="B18" s="19"/>
      <c r="C18" s="9">
        <f>C12+C17+C9</f>
        <v>0</v>
      </c>
      <c r="D18" s="9">
        <f>D12+D17+D9</f>
        <v>2680200</v>
      </c>
      <c r="E18" s="9">
        <f>C18+D18</f>
        <v>2680200</v>
      </c>
    </row>
    <row r="19" spans="1:5" ht="32.25" customHeight="1">
      <c r="A19" s="22" t="s">
        <v>14</v>
      </c>
      <c r="B19" s="19"/>
      <c r="C19" s="10"/>
      <c r="D19" s="10"/>
      <c r="E19" s="10">
        <f t="shared" si="0"/>
        <v>0</v>
      </c>
    </row>
    <row r="20" spans="1:5" ht="32.25" customHeight="1">
      <c r="A20" s="18" t="s">
        <v>15</v>
      </c>
      <c r="B20" s="19" t="s">
        <v>16</v>
      </c>
      <c r="C20" s="9">
        <f>SUM(C21:C24)</f>
        <v>41436</v>
      </c>
      <c r="D20" s="9">
        <f>SUM(D21:D24)</f>
        <v>917059</v>
      </c>
      <c r="E20" s="9">
        <f t="shared" si="0"/>
        <v>958495</v>
      </c>
    </row>
    <row r="21" spans="1:5" ht="32.25" customHeight="1">
      <c r="A21" s="20" t="s">
        <v>17</v>
      </c>
      <c r="B21" s="17" t="s">
        <v>18</v>
      </c>
      <c r="C21" s="10">
        <v>39000</v>
      </c>
      <c r="D21" s="10">
        <v>613900</v>
      </c>
      <c r="E21" s="10">
        <f t="shared" si="0"/>
        <v>652900</v>
      </c>
    </row>
    <row r="22" spans="1:5" ht="32.25" customHeight="1">
      <c r="A22" s="20" t="s">
        <v>19</v>
      </c>
      <c r="B22" s="17" t="s">
        <v>20</v>
      </c>
      <c r="C22" s="10">
        <v>2436</v>
      </c>
      <c r="D22" s="10">
        <v>120535</v>
      </c>
      <c r="E22" s="10">
        <f t="shared" si="0"/>
        <v>122971</v>
      </c>
    </row>
    <row r="23" spans="1:5" ht="32.25" customHeight="1">
      <c r="A23" s="20" t="s">
        <v>21</v>
      </c>
      <c r="B23" s="17" t="s">
        <v>22</v>
      </c>
      <c r="C23" s="10"/>
      <c r="D23" s="10">
        <v>182424</v>
      </c>
      <c r="E23" s="10">
        <f t="shared" si="0"/>
        <v>182424</v>
      </c>
    </row>
    <row r="24" spans="1:5" ht="32.25" customHeight="1">
      <c r="A24" s="20" t="s">
        <v>125</v>
      </c>
      <c r="B24" s="17" t="s">
        <v>23</v>
      </c>
      <c r="C24" s="10"/>
      <c r="D24" s="10">
        <v>200</v>
      </c>
      <c r="E24" s="10">
        <f t="shared" si="0"/>
        <v>200</v>
      </c>
    </row>
    <row r="25" spans="1:5" ht="32.25" customHeight="1">
      <c r="A25" s="18" t="s">
        <v>24</v>
      </c>
      <c r="B25" s="19" t="s">
        <v>25</v>
      </c>
      <c r="C25" s="9">
        <f>SUM(C26:C35)</f>
        <v>0</v>
      </c>
      <c r="D25" s="9">
        <f>SUM(D26:D35)</f>
        <v>3676369</v>
      </c>
      <c r="E25" s="9">
        <f t="shared" si="0"/>
        <v>3676369</v>
      </c>
    </row>
    <row r="26" spans="1:5" ht="32.25" customHeight="1">
      <c r="A26" s="20" t="s">
        <v>103</v>
      </c>
      <c r="B26" s="17" t="s">
        <v>26</v>
      </c>
      <c r="C26" s="10"/>
      <c r="D26" s="10">
        <v>465900</v>
      </c>
      <c r="E26" s="10">
        <f t="shared" si="0"/>
        <v>465900</v>
      </c>
    </row>
    <row r="27" spans="1:5" ht="32.25" customHeight="1">
      <c r="A27" s="20" t="s">
        <v>27</v>
      </c>
      <c r="B27" s="17" t="s">
        <v>28</v>
      </c>
      <c r="C27" s="10"/>
      <c r="D27" s="10">
        <v>50000</v>
      </c>
      <c r="E27" s="10">
        <f t="shared" si="0"/>
        <v>50000</v>
      </c>
    </row>
    <row r="28" spans="1:5" ht="32.25" customHeight="1">
      <c r="A28" s="20" t="s">
        <v>116</v>
      </c>
      <c r="B28" s="23" t="s">
        <v>29</v>
      </c>
      <c r="C28" s="10"/>
      <c r="D28" s="10">
        <v>140000</v>
      </c>
      <c r="E28" s="10">
        <f t="shared" si="0"/>
        <v>140000</v>
      </c>
    </row>
    <row r="29" spans="1:5" ht="32.25" customHeight="1">
      <c r="A29" s="20" t="s">
        <v>117</v>
      </c>
      <c r="B29" s="17" t="s">
        <v>30</v>
      </c>
      <c r="C29" s="10"/>
      <c r="D29" s="10">
        <v>145000</v>
      </c>
      <c r="E29" s="10">
        <f t="shared" si="0"/>
        <v>145000</v>
      </c>
    </row>
    <row r="30" spans="1:5" ht="32.25" customHeight="1">
      <c r="A30" s="20" t="s">
        <v>31</v>
      </c>
      <c r="B30" s="17" t="s">
        <v>32</v>
      </c>
      <c r="C30" s="10"/>
      <c r="D30" s="42">
        <v>2572469</v>
      </c>
      <c r="E30" s="42">
        <f t="shared" si="0"/>
        <v>2572469</v>
      </c>
    </row>
    <row r="31" spans="1:5" ht="32.25" customHeight="1">
      <c r="A31" s="20" t="s">
        <v>33</v>
      </c>
      <c r="B31" s="17" t="s">
        <v>34</v>
      </c>
      <c r="C31" s="10"/>
      <c r="D31" s="10">
        <v>91000</v>
      </c>
      <c r="E31" s="10">
        <f t="shared" si="0"/>
        <v>91000</v>
      </c>
    </row>
    <row r="32" spans="1:5" ht="32.25" customHeight="1">
      <c r="A32" s="20" t="s">
        <v>35</v>
      </c>
      <c r="B32" s="17" t="s">
        <v>36</v>
      </c>
      <c r="C32" s="10"/>
      <c r="D32" s="10">
        <v>127000</v>
      </c>
      <c r="E32" s="10">
        <f t="shared" si="0"/>
        <v>127000</v>
      </c>
    </row>
    <row r="33" spans="1:5" ht="32.25" customHeight="1">
      <c r="A33" s="20" t="s">
        <v>37</v>
      </c>
      <c r="B33" s="17" t="s">
        <v>38</v>
      </c>
      <c r="C33" s="10"/>
      <c r="D33" s="10">
        <v>10000</v>
      </c>
      <c r="E33" s="10">
        <f t="shared" si="0"/>
        <v>10000</v>
      </c>
    </row>
    <row r="34" spans="1:5" ht="32.25" customHeight="1">
      <c r="A34" s="20" t="s">
        <v>124</v>
      </c>
      <c r="B34" s="17" t="s">
        <v>39</v>
      </c>
      <c r="C34" s="10"/>
      <c r="D34" s="10">
        <v>2000</v>
      </c>
      <c r="E34" s="10">
        <f t="shared" si="0"/>
        <v>2000</v>
      </c>
    </row>
    <row r="35" spans="1:5" ht="32.25" customHeight="1">
      <c r="A35" s="20" t="s">
        <v>40</v>
      </c>
      <c r="B35" s="17" t="s">
        <v>41</v>
      </c>
      <c r="C35" s="10"/>
      <c r="D35" s="10">
        <v>73000</v>
      </c>
      <c r="E35" s="10">
        <f t="shared" si="0"/>
        <v>73000</v>
      </c>
    </row>
    <row r="36" spans="1:5" ht="32.25" customHeight="1">
      <c r="A36" s="18" t="s">
        <v>42</v>
      </c>
      <c r="B36" s="19" t="s">
        <v>43</v>
      </c>
      <c r="C36" s="9">
        <f>C37</f>
        <v>0</v>
      </c>
      <c r="D36" s="9">
        <f>D37+D38</f>
        <v>255000</v>
      </c>
      <c r="E36" s="9">
        <f t="shared" si="0"/>
        <v>255000</v>
      </c>
    </row>
    <row r="37" spans="1:5" ht="32.25" customHeight="1">
      <c r="A37" s="20" t="s">
        <v>119</v>
      </c>
      <c r="B37" s="17" t="s">
        <v>44</v>
      </c>
      <c r="C37" s="10"/>
      <c r="D37" s="10">
        <v>55000</v>
      </c>
      <c r="E37" s="10">
        <f t="shared" si="0"/>
        <v>55000</v>
      </c>
    </row>
    <row r="38" spans="1:5" ht="32.25" customHeight="1">
      <c r="A38" s="20" t="s">
        <v>113</v>
      </c>
      <c r="B38" s="17" t="s">
        <v>112</v>
      </c>
      <c r="C38" s="10"/>
      <c r="D38" s="10">
        <v>200000</v>
      </c>
      <c r="E38" s="10">
        <f t="shared" si="0"/>
        <v>200000</v>
      </c>
    </row>
    <row r="39" spans="1:5" ht="32.25" customHeight="1">
      <c r="A39" s="18" t="s">
        <v>135</v>
      </c>
      <c r="B39" s="19" t="s">
        <v>45</v>
      </c>
      <c r="C39" s="9">
        <f>SUM(C40:C40)</f>
        <v>0</v>
      </c>
      <c r="D39" s="9">
        <f>SUM(D40:D40)</f>
        <v>174000</v>
      </c>
      <c r="E39" s="9">
        <f t="shared" si="0"/>
        <v>174000</v>
      </c>
    </row>
    <row r="40" spans="1:5" ht="32.25" customHeight="1">
      <c r="A40" s="20" t="s">
        <v>97</v>
      </c>
      <c r="B40" s="17" t="s">
        <v>46</v>
      </c>
      <c r="C40" s="10"/>
      <c r="D40" s="10">
        <v>174000</v>
      </c>
      <c r="E40" s="10">
        <f t="shared" si="0"/>
        <v>174000</v>
      </c>
    </row>
    <row r="41" spans="1:5" ht="32.25" customHeight="1">
      <c r="A41" s="18" t="s">
        <v>136</v>
      </c>
      <c r="B41" s="19" t="s">
        <v>47</v>
      </c>
      <c r="C41" s="9">
        <f>SUM(C42:C43)</f>
        <v>0</v>
      </c>
      <c r="D41" s="9">
        <f>SUM(D42:D43)</f>
        <v>-373200</v>
      </c>
      <c r="E41" s="9">
        <f t="shared" si="0"/>
        <v>-373200</v>
      </c>
    </row>
    <row r="42" spans="1:5" ht="32.25" customHeight="1">
      <c r="A42" s="20" t="s">
        <v>98</v>
      </c>
      <c r="B42" s="17" t="s">
        <v>48</v>
      </c>
      <c r="C42" s="10"/>
      <c r="D42" s="10">
        <v>-342000</v>
      </c>
      <c r="E42" s="10">
        <f t="shared" si="0"/>
        <v>-342000</v>
      </c>
    </row>
    <row r="43" spans="1:5" ht="35.25" customHeight="1">
      <c r="A43" s="20" t="s">
        <v>99</v>
      </c>
      <c r="B43" s="23" t="s">
        <v>49</v>
      </c>
      <c r="C43" s="10"/>
      <c r="D43" s="10">
        <v>-31200</v>
      </c>
      <c r="E43" s="10">
        <f t="shared" si="0"/>
        <v>-31200</v>
      </c>
    </row>
    <row r="44" spans="1:5" ht="32.25" customHeight="1">
      <c r="A44" s="18" t="s">
        <v>50</v>
      </c>
      <c r="B44" s="19" t="s">
        <v>51</v>
      </c>
      <c r="C44" s="9">
        <f>SUM(C45:C47)</f>
        <v>0</v>
      </c>
      <c r="D44" s="9">
        <f>SUM(D45:D47)</f>
        <v>1066132</v>
      </c>
      <c r="E44" s="9">
        <f t="shared" si="0"/>
        <v>1066132</v>
      </c>
    </row>
    <row r="45" spans="1:5" ht="32.25" customHeight="1">
      <c r="A45" s="20" t="s">
        <v>52</v>
      </c>
      <c r="B45" s="17" t="s">
        <v>53</v>
      </c>
      <c r="C45" s="10"/>
      <c r="D45" s="10">
        <v>663600</v>
      </c>
      <c r="E45" s="10">
        <f t="shared" si="0"/>
        <v>663600</v>
      </c>
    </row>
    <row r="46" spans="1:5" ht="32.25" customHeight="1">
      <c r="A46" s="20" t="s">
        <v>54</v>
      </c>
      <c r="B46" s="17" t="s">
        <v>55</v>
      </c>
      <c r="C46" s="10"/>
      <c r="D46" s="10">
        <v>76192</v>
      </c>
      <c r="E46" s="10">
        <f t="shared" si="0"/>
        <v>76192</v>
      </c>
    </row>
    <row r="47" spans="1:5" ht="32.25" customHeight="1">
      <c r="A47" s="20" t="s">
        <v>104</v>
      </c>
      <c r="B47" s="17" t="s">
        <v>56</v>
      </c>
      <c r="C47" s="10"/>
      <c r="D47" s="10">
        <v>326340</v>
      </c>
      <c r="E47" s="10">
        <f t="shared" si="0"/>
        <v>326340</v>
      </c>
    </row>
    <row r="48" spans="1:5" ht="32.25" customHeight="1">
      <c r="A48" s="22" t="s">
        <v>57</v>
      </c>
      <c r="B48" s="15"/>
      <c r="C48" s="9">
        <f>C20+C25+C36+C39+C44+C41</f>
        <v>41436</v>
      </c>
      <c r="D48" s="9">
        <f>D20+D25+D36+D39+D44+D41</f>
        <v>5715360</v>
      </c>
      <c r="E48" s="9">
        <f t="shared" si="0"/>
        <v>5756796</v>
      </c>
    </row>
    <row r="49" spans="1:5" ht="32.25" customHeight="1">
      <c r="A49" s="24" t="s">
        <v>96</v>
      </c>
      <c r="B49" s="15"/>
      <c r="C49" s="9">
        <f>C18+C48</f>
        <v>41436</v>
      </c>
      <c r="D49" s="9">
        <f>D18+D48</f>
        <v>8395560</v>
      </c>
      <c r="E49" s="9">
        <f t="shared" si="0"/>
        <v>8436996</v>
      </c>
    </row>
    <row r="50" spans="1:5" ht="32.25" customHeight="1">
      <c r="A50" s="25" t="s">
        <v>58</v>
      </c>
      <c r="B50" s="26"/>
      <c r="C50" s="10"/>
      <c r="D50" s="10"/>
      <c r="E50" s="10">
        <f t="shared" si="0"/>
        <v>0</v>
      </c>
    </row>
    <row r="51" spans="1:5" ht="32.25" customHeight="1">
      <c r="A51" s="27" t="s">
        <v>105</v>
      </c>
      <c r="B51" s="28" t="s">
        <v>59</v>
      </c>
      <c r="C51" s="9">
        <f>C52</f>
        <v>18688526</v>
      </c>
      <c r="D51" s="9">
        <f>D52+D53+D54</f>
        <v>5119600</v>
      </c>
      <c r="E51" s="9">
        <f t="shared" si="0"/>
        <v>23808126</v>
      </c>
    </row>
    <row r="52" spans="1:5" ht="36" customHeight="1">
      <c r="A52" s="29" t="s">
        <v>106</v>
      </c>
      <c r="B52" s="26" t="s">
        <v>60</v>
      </c>
      <c r="C52" s="10">
        <v>18688526</v>
      </c>
      <c r="D52" s="10"/>
      <c r="E52" s="10">
        <f t="shared" si="0"/>
        <v>18688526</v>
      </c>
    </row>
    <row r="53" spans="1:5" ht="32.25" customHeight="1">
      <c r="A53" s="29" t="s">
        <v>111</v>
      </c>
      <c r="B53" s="17" t="s">
        <v>61</v>
      </c>
      <c r="C53" s="10"/>
      <c r="D53" s="10">
        <v>4043100</v>
      </c>
      <c r="E53" s="10">
        <f t="shared" si="0"/>
        <v>4043100</v>
      </c>
    </row>
    <row r="54" spans="1:5" ht="36" customHeight="1">
      <c r="A54" s="29" t="s">
        <v>110</v>
      </c>
      <c r="B54" s="26" t="s">
        <v>62</v>
      </c>
      <c r="C54" s="10"/>
      <c r="D54" s="10">
        <v>1076500</v>
      </c>
      <c r="E54" s="10">
        <f t="shared" si="0"/>
        <v>1076500</v>
      </c>
    </row>
    <row r="55" spans="1:5" ht="32.25" customHeight="1">
      <c r="A55" s="25" t="s">
        <v>63</v>
      </c>
      <c r="B55" s="26"/>
      <c r="C55" s="10"/>
      <c r="D55" s="10"/>
      <c r="E55" s="10">
        <f t="shared" si="0"/>
        <v>0</v>
      </c>
    </row>
    <row r="56" spans="1:5" ht="32.25" customHeight="1">
      <c r="A56" s="27" t="s">
        <v>107</v>
      </c>
      <c r="B56" s="28" t="s">
        <v>64</v>
      </c>
      <c r="C56" s="10">
        <f>+C57</f>
        <v>0</v>
      </c>
      <c r="D56" s="10">
        <f>+D57</f>
        <v>508200</v>
      </c>
      <c r="E56" s="10">
        <f t="shared" si="0"/>
        <v>508200</v>
      </c>
    </row>
    <row r="57" spans="1:5" ht="32.25" customHeight="1">
      <c r="A57" s="29" t="s">
        <v>65</v>
      </c>
      <c r="B57" s="26" t="s">
        <v>66</v>
      </c>
      <c r="C57" s="10"/>
      <c r="D57" s="10">
        <v>508200</v>
      </c>
      <c r="E57" s="10">
        <f t="shared" si="0"/>
        <v>508200</v>
      </c>
    </row>
    <row r="58" spans="1:5" ht="32.25" customHeight="1">
      <c r="A58" s="29"/>
      <c r="B58" s="26" t="s">
        <v>139</v>
      </c>
      <c r="C58" s="10"/>
      <c r="D58" s="41">
        <v>-5800</v>
      </c>
      <c r="E58" s="41">
        <f t="shared" si="0"/>
        <v>-5800</v>
      </c>
    </row>
    <row r="59" spans="1:10" ht="32.25" customHeight="1">
      <c r="A59" s="27" t="s">
        <v>131</v>
      </c>
      <c r="B59" s="28" t="s">
        <v>130</v>
      </c>
      <c r="C59" s="9"/>
      <c r="D59" s="9"/>
      <c r="E59" s="9">
        <f t="shared" si="0"/>
        <v>0</v>
      </c>
      <c r="F59" s="39" t="s">
        <v>139</v>
      </c>
      <c r="G59" s="35" t="s">
        <v>140</v>
      </c>
      <c r="H59" s="35" t="s">
        <v>141</v>
      </c>
      <c r="I59" s="35" t="s">
        <v>142</v>
      </c>
      <c r="J59" s="40"/>
    </row>
    <row r="60" spans="1:10" s="2" customFormat="1" ht="37.5" customHeight="1">
      <c r="A60" s="27" t="s">
        <v>108</v>
      </c>
      <c r="B60" s="28" t="s">
        <v>67</v>
      </c>
      <c r="C60" s="9"/>
      <c r="D60" s="9"/>
      <c r="E60" s="9">
        <f aca="true" t="shared" si="1" ref="E60:E75">C60+D60</f>
        <v>0</v>
      </c>
      <c r="F60" s="37"/>
      <c r="G60" s="36" t="s">
        <v>143</v>
      </c>
      <c r="H60" s="37"/>
      <c r="I60" s="37"/>
      <c r="J60" s="37"/>
    </row>
    <row r="61" spans="1:10" s="5" customFormat="1" ht="32.25" customHeight="1">
      <c r="A61" s="27" t="s">
        <v>101</v>
      </c>
      <c r="B61" s="28" t="s">
        <v>102</v>
      </c>
      <c r="C61" s="9"/>
      <c r="D61" s="9"/>
      <c r="E61" s="9">
        <f t="shared" si="1"/>
        <v>0</v>
      </c>
      <c r="F61" s="38"/>
      <c r="G61" s="38"/>
      <c r="H61" s="38"/>
      <c r="I61" s="38"/>
      <c r="J61" s="38"/>
    </row>
    <row r="62" spans="1:5" s="2" customFormat="1" ht="32.25" customHeight="1">
      <c r="A62" s="27" t="s">
        <v>120</v>
      </c>
      <c r="B62" s="30"/>
      <c r="C62" s="10">
        <f>C56+C60</f>
        <v>0</v>
      </c>
      <c r="D62" s="10"/>
      <c r="E62" s="10">
        <f t="shared" si="1"/>
        <v>0</v>
      </c>
    </row>
    <row r="63" spans="1:11" s="2" customFormat="1" ht="32.25" customHeight="1">
      <c r="A63" s="27" t="s">
        <v>68</v>
      </c>
      <c r="B63" s="26"/>
      <c r="C63" s="9">
        <f>C49+C51+C62</f>
        <v>18729962</v>
      </c>
      <c r="D63" s="9">
        <f>D49+D51+D56+D59+D60+D61+D58</f>
        <v>14017560</v>
      </c>
      <c r="E63" s="9">
        <f>C63+D63</f>
        <v>32747522</v>
      </c>
      <c r="I63" s="2">
        <v>-784280</v>
      </c>
      <c r="J63" s="2">
        <v>-5339</v>
      </c>
      <c r="K63" s="2">
        <f>I63-J63</f>
        <v>-778941</v>
      </c>
    </row>
    <row r="64" spans="1:5" ht="32.25" customHeight="1">
      <c r="A64" s="27" t="s">
        <v>122</v>
      </c>
      <c r="B64" s="30"/>
      <c r="C64" s="10"/>
      <c r="D64" s="10"/>
      <c r="E64" s="10">
        <f t="shared" si="1"/>
        <v>0</v>
      </c>
    </row>
    <row r="65" spans="1:5" ht="32.25" customHeight="1">
      <c r="A65" s="27" t="s">
        <v>109</v>
      </c>
      <c r="B65" s="25" t="s">
        <v>69</v>
      </c>
      <c r="C65" s="9">
        <f>+C66+C67+C68+C69+C70+C71</f>
        <v>0</v>
      </c>
      <c r="D65" s="9">
        <f>+D66+D67+D68+D69+D70+D71</f>
        <v>-249600</v>
      </c>
      <c r="E65" s="9">
        <f t="shared" si="1"/>
        <v>-249600</v>
      </c>
    </row>
    <row r="66" spans="1:5" ht="32.25" customHeight="1">
      <c r="A66" s="29" t="s">
        <v>86</v>
      </c>
      <c r="B66" s="30" t="s">
        <v>81</v>
      </c>
      <c r="C66" s="10"/>
      <c r="D66" s="10"/>
      <c r="E66" s="10">
        <f t="shared" si="1"/>
        <v>0</v>
      </c>
    </row>
    <row r="67" spans="1:5" ht="32.25" customHeight="1">
      <c r="A67" s="29" t="s">
        <v>85</v>
      </c>
      <c r="B67" s="30" t="s">
        <v>82</v>
      </c>
      <c r="C67" s="10"/>
      <c r="D67" s="10"/>
      <c r="E67" s="10">
        <f t="shared" si="1"/>
        <v>0</v>
      </c>
    </row>
    <row r="68" spans="1:5" ht="32.25" customHeight="1">
      <c r="A68" s="29" t="s">
        <v>84</v>
      </c>
      <c r="B68" s="30" t="s">
        <v>87</v>
      </c>
      <c r="C68" s="10"/>
      <c r="D68" s="10"/>
      <c r="E68" s="10">
        <f t="shared" si="1"/>
        <v>0</v>
      </c>
    </row>
    <row r="69" spans="1:5" ht="32.25" customHeight="1">
      <c r="A69" s="29" t="s">
        <v>83</v>
      </c>
      <c r="B69" s="30" t="s">
        <v>88</v>
      </c>
      <c r="C69" s="10"/>
      <c r="D69" s="10"/>
      <c r="E69" s="10">
        <f t="shared" si="1"/>
        <v>0</v>
      </c>
    </row>
    <row r="70" spans="1:5" ht="32.25" customHeight="1">
      <c r="A70" s="29" t="s">
        <v>89</v>
      </c>
      <c r="B70" s="30" t="s">
        <v>91</v>
      </c>
      <c r="C70" s="10"/>
      <c r="D70" s="10"/>
      <c r="E70" s="10">
        <f t="shared" si="1"/>
        <v>0</v>
      </c>
    </row>
    <row r="71" spans="1:5" ht="32.25" customHeight="1">
      <c r="A71" s="29" t="s">
        <v>90</v>
      </c>
      <c r="B71" s="30" t="s">
        <v>92</v>
      </c>
      <c r="C71" s="10"/>
      <c r="D71" s="10">
        <v>-249600</v>
      </c>
      <c r="E71" s="10">
        <f t="shared" si="1"/>
        <v>-249600</v>
      </c>
    </row>
    <row r="72" spans="1:5" ht="40.5" customHeight="1">
      <c r="A72" s="27" t="s">
        <v>121</v>
      </c>
      <c r="B72" s="25" t="s">
        <v>70</v>
      </c>
      <c r="C72" s="9">
        <f>C73</f>
        <v>0</v>
      </c>
      <c r="D72" s="9"/>
      <c r="E72" s="9">
        <f t="shared" si="1"/>
        <v>0</v>
      </c>
    </row>
    <row r="73" spans="1:5" ht="39" customHeight="1">
      <c r="A73" s="29" t="s">
        <v>126</v>
      </c>
      <c r="B73" s="30" t="s">
        <v>79</v>
      </c>
      <c r="C73" s="10"/>
      <c r="D73" s="10"/>
      <c r="E73" s="10">
        <f t="shared" si="1"/>
        <v>0</v>
      </c>
    </row>
    <row r="74" spans="1:5" ht="32.25" customHeight="1">
      <c r="A74" s="27" t="s">
        <v>71</v>
      </c>
      <c r="B74" s="28" t="s">
        <v>72</v>
      </c>
      <c r="C74" s="9">
        <f>+C75+C76</f>
        <v>0</v>
      </c>
      <c r="D74" s="9">
        <f>+D75+D76</f>
        <v>-766889</v>
      </c>
      <c r="E74" s="9">
        <f t="shared" si="1"/>
        <v>-766889</v>
      </c>
    </row>
    <row r="75" spans="1:8" ht="32.25" customHeight="1">
      <c r="A75" s="29" t="s">
        <v>134</v>
      </c>
      <c r="B75" s="26" t="s">
        <v>133</v>
      </c>
      <c r="C75" s="10"/>
      <c r="D75" s="10">
        <v>-24059</v>
      </c>
      <c r="E75" s="10">
        <f t="shared" si="1"/>
        <v>-24059</v>
      </c>
      <c r="F75" s="1">
        <v>10920</v>
      </c>
      <c r="G75" s="1">
        <v>13139</v>
      </c>
      <c r="H75" s="1">
        <f>F75+G75</f>
        <v>24059</v>
      </c>
    </row>
    <row r="76" spans="1:5" ht="32.25" customHeight="1">
      <c r="A76" s="29" t="s">
        <v>78</v>
      </c>
      <c r="B76" s="26" t="s">
        <v>118</v>
      </c>
      <c r="C76" s="10"/>
      <c r="D76" s="10">
        <v>-742830</v>
      </c>
      <c r="E76" s="10">
        <f aca="true" t="shared" si="2" ref="E76:E81">C76+D76</f>
        <v>-742830</v>
      </c>
    </row>
    <row r="77" spans="1:5" ht="32.25" customHeight="1">
      <c r="A77" s="27" t="s">
        <v>73</v>
      </c>
      <c r="B77" s="28" t="s">
        <v>74</v>
      </c>
      <c r="C77" s="9">
        <f>SUM(C78:C79)</f>
        <v>0</v>
      </c>
      <c r="D77" s="9">
        <f>SUM(D78:D79)</f>
        <v>0</v>
      </c>
      <c r="E77" s="9">
        <f t="shared" si="2"/>
        <v>0</v>
      </c>
    </row>
    <row r="78" spans="1:5" ht="32.25" customHeight="1">
      <c r="A78" s="29" t="s">
        <v>127</v>
      </c>
      <c r="B78" s="26" t="s">
        <v>75</v>
      </c>
      <c r="C78" s="10"/>
      <c r="D78" s="10"/>
      <c r="E78" s="10">
        <f t="shared" si="2"/>
        <v>0</v>
      </c>
    </row>
    <row r="79" spans="1:5" ht="38.25" customHeight="1">
      <c r="A79" s="29" t="s">
        <v>128</v>
      </c>
      <c r="B79" s="26" t="s">
        <v>80</v>
      </c>
      <c r="C79" s="10"/>
      <c r="D79" s="10"/>
      <c r="E79" s="10">
        <f t="shared" si="2"/>
        <v>0</v>
      </c>
    </row>
    <row r="80" spans="1:5" s="4" customFormat="1" ht="32.25" customHeight="1">
      <c r="A80" s="27" t="s">
        <v>123</v>
      </c>
      <c r="B80" s="28"/>
      <c r="C80" s="9">
        <f>+C77+C74+C72+C65</f>
        <v>0</v>
      </c>
      <c r="D80" s="9">
        <f>+D77+D74+D72+D65</f>
        <v>-1016489</v>
      </c>
      <c r="E80" s="9">
        <f t="shared" si="2"/>
        <v>-1016489</v>
      </c>
    </row>
    <row r="81" spans="1:58" s="6" customFormat="1" ht="32.25" customHeight="1">
      <c r="A81" s="33" t="s">
        <v>132</v>
      </c>
      <c r="B81" s="28">
        <v>9999</v>
      </c>
      <c r="C81" s="9">
        <f>C49+C51+C72+C77</f>
        <v>18729962</v>
      </c>
      <c r="D81" s="9">
        <f>D74+D65+D61+D60+D59+D56+D51+D49+D77+D58</f>
        <v>13001071</v>
      </c>
      <c r="E81" s="9">
        <f t="shared" si="2"/>
        <v>31731033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2" ht="18" customHeight="1">
      <c r="A82" s="7"/>
      <c r="B82" s="31"/>
    </row>
    <row r="83" spans="1:4" ht="32.25" customHeight="1">
      <c r="A83" s="7"/>
      <c r="B83" s="31"/>
      <c r="D83" s="34"/>
    </row>
    <row r="84" spans="1:2" ht="32.25" customHeight="1">
      <c r="A84" s="7"/>
      <c r="B84" s="31"/>
    </row>
    <row r="85" spans="1:2" ht="32.25" customHeight="1">
      <c r="A85" s="7"/>
      <c r="B85" s="31"/>
    </row>
    <row r="86" spans="1:2" ht="32.25" customHeight="1">
      <c r="A86" s="7"/>
      <c r="B86" s="31"/>
    </row>
    <row r="87" spans="1:2" ht="32.25" customHeight="1">
      <c r="A87" s="7"/>
      <c r="B87" s="31"/>
    </row>
    <row r="88" spans="1:2" ht="32.25" customHeight="1">
      <c r="A88" s="7"/>
      <c r="B88" s="31"/>
    </row>
    <row r="89" spans="1:2" ht="32.25" customHeight="1">
      <c r="A89" s="7"/>
      <c r="B89" s="31"/>
    </row>
    <row r="90" spans="1:2" ht="32.25" customHeight="1">
      <c r="A90" s="7"/>
      <c r="B90" s="31"/>
    </row>
    <row r="91" spans="1:2" ht="32.25" customHeight="1">
      <c r="A91" s="7"/>
      <c r="B91" s="31"/>
    </row>
    <row r="92" spans="1:2" ht="32.25" customHeight="1">
      <c r="A92" s="7"/>
      <c r="B92" s="31"/>
    </row>
    <row r="93" spans="1:2" ht="32.25" customHeight="1">
      <c r="A93" s="7"/>
      <c r="B93" s="31"/>
    </row>
    <row r="94" spans="1:2" ht="32.25" customHeight="1">
      <c r="A94" s="7"/>
      <c r="B94" s="31"/>
    </row>
    <row r="95" spans="1:2" ht="32.25" customHeight="1">
      <c r="A95" s="7"/>
      <c r="B95" s="31"/>
    </row>
    <row r="96" spans="1:2" ht="32.25" customHeight="1">
      <c r="A96" s="7"/>
      <c r="B96" s="31"/>
    </row>
    <row r="97" spans="1:2" ht="32.25" customHeight="1">
      <c r="A97" s="7"/>
      <c r="B97" s="31"/>
    </row>
    <row r="98" spans="1:2" ht="32.25" customHeight="1">
      <c r="A98" s="7"/>
      <c r="B98" s="31"/>
    </row>
    <row r="99" spans="1:2" ht="32.25" customHeight="1">
      <c r="A99" s="7"/>
      <c r="B99" s="31"/>
    </row>
    <row r="100" spans="1:2" ht="32.25" customHeight="1">
      <c r="A100" s="7"/>
      <c r="B100" s="31"/>
    </row>
    <row r="101" spans="1:2" ht="32.25" customHeight="1">
      <c r="A101" s="7"/>
      <c r="B101" s="31"/>
    </row>
    <row r="102" spans="1:2" ht="32.25" customHeight="1">
      <c r="A102" s="7"/>
      <c r="B102" s="31"/>
    </row>
    <row r="103" spans="1:2" ht="32.25" customHeight="1">
      <c r="A103" s="7"/>
      <c r="B103" s="31"/>
    </row>
    <row r="104" spans="1:2" ht="32.25" customHeight="1">
      <c r="A104" s="7"/>
      <c r="B104" s="31"/>
    </row>
    <row r="105" spans="1:2" ht="32.25" customHeight="1">
      <c r="A105" s="7"/>
      <c r="B105" s="31"/>
    </row>
    <row r="106" spans="1:2" ht="32.25" customHeight="1">
      <c r="A106" s="7"/>
      <c r="B106" s="31"/>
    </row>
    <row r="107" spans="1:2" ht="32.25" customHeight="1">
      <c r="A107" s="7"/>
      <c r="B107" s="31"/>
    </row>
    <row r="108" spans="1:2" ht="32.25" customHeight="1">
      <c r="A108" s="7"/>
      <c r="B108" s="31"/>
    </row>
    <row r="109" spans="1:2" ht="32.25" customHeight="1">
      <c r="A109" s="7"/>
      <c r="B109" s="31"/>
    </row>
    <row r="110" spans="1:2" ht="32.25" customHeight="1">
      <c r="A110" s="7"/>
      <c r="B110" s="31"/>
    </row>
    <row r="111" spans="1:2" ht="32.25" customHeight="1">
      <c r="A111" s="7"/>
      <c r="B111" s="31"/>
    </row>
    <row r="112" spans="1:2" ht="32.25" customHeight="1">
      <c r="A112" s="7"/>
      <c r="B112" s="31"/>
    </row>
    <row r="113" spans="1:2" ht="32.25" customHeight="1">
      <c r="A113" s="7"/>
      <c r="B113" s="31"/>
    </row>
    <row r="114" spans="1:2" ht="32.25" customHeight="1">
      <c r="A114" s="7"/>
      <c r="B114" s="31"/>
    </row>
    <row r="115" spans="1:2" ht="32.25" customHeight="1">
      <c r="A115" s="7"/>
      <c r="B115" s="31"/>
    </row>
    <row r="116" spans="1:2" ht="32.25" customHeight="1">
      <c r="A116" s="7"/>
      <c r="B116" s="31"/>
    </row>
    <row r="117" spans="1:2" ht="32.25" customHeight="1">
      <c r="A117" s="7"/>
      <c r="B117" s="31"/>
    </row>
    <row r="118" spans="1:2" ht="32.25" customHeight="1">
      <c r="A118" s="7"/>
      <c r="B118" s="31"/>
    </row>
    <row r="119" spans="1:2" ht="32.25" customHeight="1">
      <c r="A119" s="7"/>
      <c r="B119" s="31"/>
    </row>
    <row r="120" spans="1:2" ht="32.25" customHeight="1">
      <c r="A120" s="7"/>
      <c r="B120" s="31"/>
    </row>
    <row r="121" spans="1:2" ht="32.25" customHeight="1">
      <c r="A121" s="7"/>
      <c r="B121" s="31"/>
    </row>
    <row r="122" spans="1:2" ht="32.25" customHeight="1">
      <c r="A122" s="7"/>
      <c r="B122" s="31"/>
    </row>
    <row r="123" spans="1:2" ht="32.25" customHeight="1">
      <c r="A123" s="7"/>
      <c r="B123" s="2"/>
    </row>
    <row r="124" spans="1:2" ht="32.25" customHeight="1">
      <c r="A124" s="7"/>
      <c r="B124" s="2"/>
    </row>
    <row r="125" spans="1:2" ht="32.25" customHeight="1">
      <c r="A125" s="7"/>
      <c r="B125" s="2"/>
    </row>
    <row r="126" spans="1:2" ht="32.25" customHeight="1">
      <c r="A126" s="7"/>
      <c r="B126" s="2"/>
    </row>
    <row r="127" spans="1:2" ht="32.25" customHeight="1">
      <c r="A127" s="7"/>
      <c r="B127" s="2"/>
    </row>
    <row r="128" spans="1:2" ht="32.25" customHeight="1">
      <c r="A128" s="7"/>
      <c r="B128" s="2"/>
    </row>
    <row r="129" spans="1:2" ht="32.25" customHeight="1">
      <c r="A129" s="7"/>
      <c r="B129" s="2"/>
    </row>
    <row r="130" spans="1:2" ht="32.25" customHeight="1">
      <c r="A130" s="7"/>
      <c r="B130" s="2"/>
    </row>
    <row r="131" spans="1:2" ht="32.25" customHeight="1">
      <c r="A131" s="7"/>
      <c r="B131" s="2"/>
    </row>
    <row r="132" spans="1:2" ht="32.25" customHeight="1">
      <c r="A132" s="7"/>
      <c r="B132" s="2"/>
    </row>
    <row r="133" spans="1:2" ht="32.25" customHeight="1">
      <c r="A133" s="7"/>
      <c r="B133" s="2"/>
    </row>
    <row r="134" spans="1:2" ht="32.25" customHeight="1">
      <c r="A134" s="7"/>
      <c r="B134" s="2"/>
    </row>
    <row r="135" spans="1:2" ht="32.25" customHeight="1">
      <c r="A135" s="7"/>
      <c r="B135" s="2"/>
    </row>
    <row r="136" spans="1:2" ht="32.25" customHeight="1">
      <c r="A136" s="7"/>
      <c r="B136" s="2"/>
    </row>
    <row r="137" spans="1:2" ht="32.25" customHeight="1">
      <c r="A137" s="7"/>
      <c r="B137" s="2"/>
    </row>
    <row r="138" spans="1:2" ht="32.25" customHeight="1">
      <c r="A138" s="7"/>
      <c r="B138" s="2"/>
    </row>
    <row r="139" spans="1:2" ht="32.25" customHeight="1">
      <c r="A139" s="7"/>
      <c r="B139" s="2"/>
    </row>
    <row r="140" spans="1:2" ht="32.25" customHeight="1">
      <c r="A140" s="7"/>
      <c r="B140" s="2"/>
    </row>
    <row r="141" spans="1:2" ht="32.25" customHeight="1">
      <c r="A141" s="7"/>
      <c r="B141" s="2"/>
    </row>
    <row r="142" spans="1:2" ht="32.25" customHeight="1">
      <c r="A142" s="7"/>
      <c r="B142" s="2"/>
    </row>
    <row r="143" spans="1:2" ht="32.25" customHeight="1">
      <c r="A143" s="7"/>
      <c r="B143" s="2"/>
    </row>
    <row r="144" spans="1:2" ht="32.25" customHeight="1">
      <c r="A144" s="7"/>
      <c r="B144" s="2"/>
    </row>
    <row r="145" spans="1:2" ht="32.25" customHeight="1">
      <c r="A145" s="7"/>
      <c r="B145" s="2"/>
    </row>
    <row r="146" spans="1:2" ht="32.25" customHeight="1">
      <c r="A146" s="7"/>
      <c r="B146" s="2"/>
    </row>
    <row r="147" spans="1:2" ht="32.25" customHeight="1">
      <c r="A147" s="7"/>
      <c r="B147" s="2"/>
    </row>
    <row r="148" spans="1:2" ht="32.25" customHeight="1">
      <c r="A148" s="7"/>
      <c r="B148" s="2"/>
    </row>
    <row r="149" spans="1:2" ht="32.25" customHeight="1">
      <c r="A149" s="7"/>
      <c r="B149" s="2"/>
    </row>
    <row r="150" spans="1:2" ht="32.25" customHeight="1">
      <c r="A150" s="7"/>
      <c r="B150" s="2"/>
    </row>
    <row r="151" spans="1:2" ht="32.25" customHeight="1">
      <c r="A151" s="7"/>
      <c r="B151" s="2"/>
    </row>
    <row r="152" spans="1:2" ht="32.25" customHeight="1">
      <c r="A152" s="7"/>
      <c r="B152" s="2"/>
    </row>
    <row r="153" spans="1:2" ht="32.25" customHeight="1">
      <c r="A153" s="7"/>
      <c r="B153" s="2"/>
    </row>
    <row r="154" spans="1:2" ht="32.25" customHeight="1">
      <c r="A154" s="7"/>
      <c r="B154" s="2"/>
    </row>
    <row r="155" spans="1:2" ht="32.25" customHeight="1">
      <c r="A155" s="7"/>
      <c r="B155" s="2"/>
    </row>
    <row r="156" spans="1:2" ht="32.25" customHeight="1">
      <c r="A156" s="7"/>
      <c r="B156" s="2"/>
    </row>
    <row r="157" spans="1:2" ht="32.25" customHeight="1">
      <c r="A157" s="7"/>
      <c r="B157" s="2"/>
    </row>
    <row r="158" spans="1:2" ht="32.25" customHeight="1">
      <c r="A158" s="7"/>
      <c r="B158" s="2"/>
    </row>
    <row r="159" spans="1:2" ht="32.25" customHeight="1">
      <c r="A159" s="7"/>
      <c r="B159" s="2"/>
    </row>
    <row r="160" spans="1:2" ht="32.25" customHeight="1">
      <c r="A160" s="7"/>
      <c r="B160" s="2"/>
    </row>
    <row r="161" spans="1:2" ht="32.25" customHeight="1">
      <c r="A161" s="7"/>
      <c r="B161" s="2"/>
    </row>
    <row r="162" spans="1:2" ht="32.25" customHeight="1">
      <c r="A162" s="7"/>
      <c r="B162" s="2"/>
    </row>
    <row r="163" spans="1:2" ht="32.25" customHeight="1">
      <c r="A163" s="7"/>
      <c r="B163" s="2"/>
    </row>
    <row r="164" spans="1:2" ht="32.25" customHeight="1">
      <c r="A164" s="7"/>
      <c r="B164" s="2"/>
    </row>
    <row r="165" spans="1:2" ht="32.25" customHeight="1">
      <c r="A165" s="7"/>
      <c r="B165" s="2"/>
    </row>
    <row r="166" spans="1:2" ht="32.25" customHeight="1">
      <c r="A166" s="7"/>
      <c r="B166" s="2"/>
    </row>
    <row r="167" spans="1:2" ht="32.25" customHeight="1">
      <c r="A167" s="7"/>
      <c r="B167" s="2"/>
    </row>
    <row r="168" spans="1:2" ht="32.25" customHeight="1">
      <c r="A168" s="7"/>
      <c r="B168" s="2"/>
    </row>
    <row r="169" spans="1:2" ht="32.25" customHeight="1">
      <c r="A169" s="7"/>
      <c r="B169" s="2"/>
    </row>
    <row r="170" spans="1:2" ht="32.25" customHeight="1">
      <c r="A170" s="7"/>
      <c r="B170" s="2"/>
    </row>
    <row r="171" spans="1:2" ht="32.25" customHeight="1">
      <c r="A171" s="7"/>
      <c r="B171" s="2"/>
    </row>
    <row r="172" spans="1:2" ht="32.25" customHeight="1">
      <c r="A172" s="7"/>
      <c r="B172" s="2"/>
    </row>
    <row r="173" spans="1:2" ht="32.25" customHeight="1">
      <c r="A173" s="7"/>
      <c r="B173" s="2"/>
    </row>
    <row r="174" spans="1:2" ht="32.25" customHeight="1">
      <c r="A174" s="7"/>
      <c r="B174" s="2"/>
    </row>
    <row r="175" spans="1:2" ht="32.25" customHeight="1">
      <c r="A175" s="7"/>
      <c r="B175" s="2"/>
    </row>
    <row r="176" spans="1:2" ht="32.25" customHeight="1">
      <c r="A176" s="7"/>
      <c r="B176" s="2"/>
    </row>
    <row r="177" spans="1:2" ht="32.25" customHeight="1">
      <c r="A177" s="7"/>
      <c r="B177" s="2"/>
    </row>
    <row r="178" spans="1:2" ht="32.25" customHeight="1">
      <c r="A178" s="7"/>
      <c r="B178" s="2"/>
    </row>
    <row r="179" spans="1:2" ht="32.25" customHeight="1">
      <c r="A179" s="7"/>
      <c r="B179" s="2"/>
    </row>
    <row r="180" spans="1:2" ht="32.25" customHeight="1">
      <c r="A180" s="7"/>
      <c r="B180" s="2"/>
    </row>
    <row r="181" spans="1:2" ht="32.25" customHeight="1">
      <c r="A181" s="7"/>
      <c r="B181" s="2"/>
    </row>
    <row r="182" spans="1:2" ht="32.25" customHeight="1">
      <c r="A182" s="7"/>
      <c r="B182" s="2"/>
    </row>
    <row r="183" spans="1:2" ht="32.25" customHeight="1">
      <c r="A183" s="7"/>
      <c r="B183" s="2"/>
    </row>
    <row r="184" spans="1:2" ht="32.25" customHeight="1">
      <c r="A184" s="7"/>
      <c r="B184" s="2"/>
    </row>
    <row r="185" spans="1:2" ht="32.25" customHeight="1">
      <c r="A185" s="7"/>
      <c r="B185" s="2"/>
    </row>
    <row r="186" spans="1:2" ht="32.25" customHeight="1">
      <c r="A186" s="7"/>
      <c r="B186" s="2"/>
    </row>
    <row r="187" spans="1:2" ht="32.25" customHeight="1">
      <c r="A187" s="7"/>
      <c r="B187" s="2"/>
    </row>
    <row r="188" spans="1:2" ht="32.25" customHeight="1">
      <c r="A188" s="7"/>
      <c r="B188" s="2"/>
    </row>
    <row r="189" spans="1:2" ht="32.25" customHeight="1">
      <c r="A189" s="7"/>
      <c r="B189" s="2"/>
    </row>
    <row r="190" spans="1:2" ht="32.25" customHeight="1">
      <c r="A190" s="7"/>
      <c r="B190" s="2"/>
    </row>
    <row r="191" spans="1:2" ht="32.25" customHeight="1">
      <c r="A191" s="7"/>
      <c r="B191" s="2"/>
    </row>
    <row r="192" spans="1:2" ht="32.25" customHeight="1">
      <c r="A192" s="7"/>
      <c r="B192" s="2"/>
    </row>
    <row r="193" spans="1:2" ht="32.25" customHeight="1">
      <c r="A193" s="7"/>
      <c r="B193" s="2"/>
    </row>
    <row r="194" spans="1:2" ht="32.25" customHeight="1">
      <c r="A194" s="7"/>
      <c r="B194" s="2"/>
    </row>
    <row r="195" spans="1:2" ht="32.25" customHeight="1">
      <c r="A195" s="7"/>
      <c r="B195" s="2"/>
    </row>
    <row r="196" spans="1:2" ht="32.25" customHeight="1">
      <c r="A196" s="7"/>
      <c r="B196" s="2"/>
    </row>
    <row r="197" spans="1:2" ht="32.25" customHeight="1">
      <c r="A197" s="7"/>
      <c r="B197" s="2"/>
    </row>
    <row r="198" spans="1:2" ht="32.25" customHeight="1">
      <c r="A198" s="7"/>
      <c r="B198" s="2"/>
    </row>
    <row r="199" spans="1:2" ht="32.25" customHeight="1">
      <c r="A199" s="7"/>
      <c r="B199" s="2"/>
    </row>
    <row r="200" spans="1:2" ht="32.25" customHeight="1">
      <c r="A200" s="7"/>
      <c r="B200" s="2"/>
    </row>
    <row r="201" spans="1:2" ht="32.25" customHeight="1">
      <c r="A201" s="7"/>
      <c r="B201" s="2"/>
    </row>
    <row r="202" spans="1:2" ht="32.25" customHeight="1">
      <c r="A202" s="7"/>
      <c r="B202" s="2"/>
    </row>
    <row r="203" spans="1:2" ht="32.25" customHeight="1">
      <c r="A203" s="7"/>
      <c r="B203" s="2"/>
    </row>
    <row r="204" spans="1:2" ht="32.25" customHeight="1">
      <c r="A204" s="7"/>
      <c r="B204" s="2"/>
    </row>
    <row r="205" spans="1:2" ht="32.25" customHeight="1">
      <c r="A205" s="7"/>
      <c r="B205" s="2"/>
    </row>
    <row r="206" spans="1:2" ht="32.25" customHeight="1">
      <c r="A206" s="7"/>
      <c r="B206" s="2"/>
    </row>
    <row r="207" spans="1:2" ht="32.25" customHeight="1">
      <c r="A207" s="7"/>
      <c r="B207" s="2"/>
    </row>
    <row r="208" spans="1:2" ht="32.25" customHeight="1">
      <c r="A208" s="7"/>
      <c r="B208" s="2"/>
    </row>
    <row r="209" spans="1:2" ht="32.25" customHeight="1">
      <c r="A209" s="7"/>
      <c r="B209" s="2"/>
    </row>
    <row r="210" spans="1:2" ht="32.25" customHeight="1">
      <c r="A210" s="7"/>
      <c r="B210" s="2"/>
    </row>
    <row r="211" spans="1:2" ht="32.25" customHeight="1">
      <c r="A211" s="7"/>
      <c r="B211" s="2"/>
    </row>
    <row r="212" spans="1:2" ht="32.25" customHeight="1">
      <c r="A212" s="7"/>
      <c r="B212" s="2"/>
    </row>
    <row r="213" spans="1:2" ht="32.25" customHeight="1">
      <c r="A213" s="7"/>
      <c r="B213" s="2"/>
    </row>
    <row r="214" spans="1:2" ht="32.25" customHeight="1">
      <c r="A214" s="7"/>
      <c r="B214" s="2"/>
    </row>
    <row r="215" spans="1:2" ht="32.25" customHeight="1">
      <c r="A215" s="7"/>
      <c r="B215" s="2"/>
    </row>
    <row r="216" spans="1:2" ht="32.25" customHeight="1">
      <c r="A216" s="7"/>
      <c r="B216" s="2"/>
    </row>
    <row r="217" spans="1:2" ht="32.25" customHeight="1">
      <c r="A217" s="7"/>
      <c r="B217" s="2"/>
    </row>
    <row r="218" spans="1:2" ht="32.25" customHeight="1">
      <c r="A218" s="7"/>
      <c r="B218" s="2"/>
    </row>
    <row r="219" spans="1:2" ht="32.25" customHeight="1">
      <c r="A219" s="7"/>
      <c r="B219" s="2"/>
    </row>
    <row r="220" spans="1:2" ht="32.25" customHeight="1">
      <c r="A220" s="7"/>
      <c r="B220" s="2"/>
    </row>
    <row r="221" spans="1:2" ht="32.25" customHeight="1">
      <c r="A221" s="7"/>
      <c r="B221" s="2"/>
    </row>
    <row r="222" spans="1:2" ht="32.25" customHeight="1">
      <c r="A222" s="7"/>
      <c r="B222" s="2"/>
    </row>
    <row r="223" spans="1:2" ht="32.25" customHeight="1">
      <c r="A223" s="7"/>
      <c r="B223" s="2"/>
    </row>
    <row r="224" spans="1:2" ht="32.25" customHeight="1">
      <c r="A224" s="7"/>
      <c r="B224" s="2"/>
    </row>
    <row r="225" spans="1:2" ht="32.25" customHeight="1">
      <c r="A225" s="7"/>
      <c r="B225" s="2"/>
    </row>
    <row r="226" spans="1:2" ht="32.25" customHeight="1">
      <c r="A226" s="7"/>
      <c r="B226" s="2"/>
    </row>
    <row r="227" spans="1:2" ht="32.25" customHeight="1">
      <c r="A227" s="7"/>
      <c r="B227" s="2"/>
    </row>
    <row r="228" spans="1:2" ht="32.25" customHeight="1">
      <c r="A228" s="7"/>
      <c r="B228" s="2"/>
    </row>
    <row r="229" spans="1:2" ht="32.25" customHeight="1">
      <c r="A229" s="7"/>
      <c r="B229" s="2"/>
    </row>
    <row r="230" spans="1:2" ht="32.25" customHeight="1">
      <c r="A230" s="7"/>
      <c r="B230" s="2"/>
    </row>
    <row r="231" spans="1:2" ht="32.25" customHeight="1">
      <c r="A231" s="7"/>
      <c r="B231" s="2"/>
    </row>
    <row r="232" spans="1:2" ht="32.25" customHeight="1">
      <c r="A232" s="7"/>
      <c r="B232" s="2"/>
    </row>
    <row r="233" spans="1:2" ht="32.25" customHeight="1">
      <c r="A233" s="7"/>
      <c r="B233" s="2"/>
    </row>
    <row r="234" spans="1:2" ht="32.25" customHeight="1">
      <c r="A234" s="7"/>
      <c r="B234" s="2"/>
    </row>
    <row r="235" spans="1:2" ht="32.25" customHeight="1">
      <c r="A235" s="7"/>
      <c r="B235" s="2"/>
    </row>
    <row r="236" spans="1:2" ht="32.25" customHeight="1">
      <c r="A236" s="7"/>
      <c r="B236" s="2"/>
    </row>
    <row r="237" spans="1:2" ht="32.25" customHeight="1">
      <c r="A237" s="7"/>
      <c r="B237" s="2"/>
    </row>
    <row r="238" spans="1:2" ht="32.25" customHeight="1">
      <c r="A238" s="7"/>
      <c r="B238" s="2"/>
    </row>
    <row r="239" spans="1:2" ht="32.25" customHeight="1">
      <c r="A239" s="7"/>
      <c r="B239" s="2"/>
    </row>
    <row r="240" spans="1:2" ht="32.25" customHeight="1">
      <c r="A240" s="7"/>
      <c r="B240" s="2"/>
    </row>
    <row r="241" spans="1:2" ht="32.25" customHeight="1">
      <c r="A241" s="7"/>
      <c r="B241" s="2"/>
    </row>
    <row r="242" spans="1:2" ht="32.25" customHeight="1">
      <c r="A242" s="7"/>
      <c r="B242" s="2"/>
    </row>
    <row r="243" spans="1:2" ht="32.25" customHeight="1">
      <c r="A243" s="7"/>
      <c r="B243" s="2"/>
    </row>
    <row r="244" spans="1:2" ht="32.25" customHeight="1">
      <c r="A244" s="7"/>
      <c r="B244" s="2"/>
    </row>
    <row r="245" spans="1:2" ht="32.25" customHeight="1">
      <c r="A245" s="7"/>
      <c r="B245" s="2"/>
    </row>
    <row r="246" spans="1:2" ht="32.25" customHeight="1">
      <c r="A246" s="7"/>
      <c r="B246" s="2"/>
    </row>
    <row r="247" spans="1:2" ht="32.25" customHeight="1">
      <c r="A247" s="7"/>
      <c r="B247" s="2"/>
    </row>
    <row r="248" spans="1:2" ht="32.25" customHeight="1">
      <c r="A248" s="7"/>
      <c r="B248" s="2"/>
    </row>
    <row r="249" spans="1:2" ht="32.25" customHeight="1">
      <c r="A249" s="7"/>
      <c r="B249" s="2"/>
    </row>
    <row r="250" spans="1:2" ht="32.25" customHeight="1">
      <c r="A250" s="7"/>
      <c r="B250" s="2"/>
    </row>
  </sheetData>
  <sheetProtection/>
  <mergeCells count="10">
    <mergeCell ref="A1:B1"/>
    <mergeCell ref="A3:E3"/>
    <mergeCell ref="A4:E4"/>
    <mergeCell ref="A5:A7"/>
    <mergeCell ref="B5:B7"/>
    <mergeCell ref="C5:E5"/>
    <mergeCell ref="C6:C7"/>
    <mergeCell ref="D6:D7"/>
    <mergeCell ref="E6:E7"/>
    <mergeCell ref="D1:E1"/>
  </mergeCells>
  <printOptions/>
  <pageMargins left="1.5748031496062993" right="0.3937007874015748" top="0" bottom="0" header="0.1968503937007874" footer="0.15748031496062992"/>
  <pageSetup fitToHeight="3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3"/>
  <sheetViews>
    <sheetView showZeros="0" zoomScale="75" zoomScaleNormal="75" zoomScalePageLayoutView="0" workbookViewId="0" topLeftCell="A49">
      <selection activeCell="C76" sqref="C76:D82"/>
    </sheetView>
  </sheetViews>
  <sheetFormatPr defaultColWidth="9.140625" defaultRowHeight="32.25" customHeight="1"/>
  <cols>
    <col min="1" max="1" width="77.8515625" style="8" customWidth="1"/>
    <col min="2" max="2" width="9.140625" style="1" customWidth="1"/>
    <col min="3" max="3" width="16.7109375" style="1" customWidth="1"/>
    <col min="4" max="4" width="16.8515625" style="1" customWidth="1"/>
    <col min="5" max="5" width="18.28125" style="1" customWidth="1"/>
    <col min="6" max="6" width="13.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15.421875" style="1" customWidth="1"/>
    <col min="11" max="11" width="10.28125" style="1" customWidth="1"/>
    <col min="12" max="12" width="12.140625" style="1" bestFit="1" customWidth="1"/>
    <col min="13" max="14" width="9.140625" style="1" customWidth="1"/>
    <col min="15" max="15" width="12.00390625" style="1" bestFit="1" customWidth="1"/>
    <col min="16" max="16384" width="9.140625" style="1" customWidth="1"/>
  </cols>
  <sheetData>
    <row r="1" spans="1:5" ht="23.25" customHeight="1">
      <c r="A1" s="55"/>
      <c r="B1" s="55"/>
      <c r="D1" s="55" t="s">
        <v>129</v>
      </c>
      <c r="E1" s="55"/>
    </row>
    <row r="2" spans="1:2" ht="5.25" customHeight="1">
      <c r="A2" s="43"/>
      <c r="B2" s="43"/>
    </row>
    <row r="3" spans="1:5" ht="23.25" customHeight="1">
      <c r="A3" s="56" t="s">
        <v>147</v>
      </c>
      <c r="B3" s="56"/>
      <c r="C3" s="56"/>
      <c r="D3" s="56"/>
      <c r="E3" s="56"/>
    </row>
    <row r="4" spans="1:5" ht="10.5" customHeight="1">
      <c r="A4" s="56"/>
      <c r="B4" s="56"/>
      <c r="C4" s="56"/>
      <c r="D4" s="56"/>
      <c r="E4" s="56"/>
    </row>
    <row r="5" spans="1:5" ht="25.5" customHeight="1">
      <c r="A5" s="57" t="s">
        <v>0</v>
      </c>
      <c r="B5" s="58" t="s">
        <v>1</v>
      </c>
      <c r="C5" s="59" t="s">
        <v>148</v>
      </c>
      <c r="D5" s="59"/>
      <c r="E5" s="59"/>
    </row>
    <row r="6" spans="1:5" ht="32.25" customHeight="1">
      <c r="A6" s="57"/>
      <c r="B6" s="58"/>
      <c r="C6" s="60" t="s">
        <v>100</v>
      </c>
      <c r="D6" s="60" t="s">
        <v>114</v>
      </c>
      <c r="E6" s="62" t="s">
        <v>115</v>
      </c>
    </row>
    <row r="7" spans="1:58" s="11" customFormat="1" ht="33.75" customHeight="1">
      <c r="A7" s="57"/>
      <c r="B7" s="58"/>
      <c r="C7" s="61"/>
      <c r="D7" s="61"/>
      <c r="E7" s="6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" ht="32.25" customHeight="1">
      <c r="A8" s="12" t="s">
        <v>93</v>
      </c>
      <c r="B8" s="13"/>
      <c r="C8" s="3"/>
      <c r="D8" s="3"/>
      <c r="E8" s="3"/>
    </row>
    <row r="9" spans="1:12" ht="32.25" customHeight="1">
      <c r="A9" s="14" t="s">
        <v>2</v>
      </c>
      <c r="B9" s="15" t="s">
        <v>3</v>
      </c>
      <c r="C9" s="9">
        <f>C10</f>
        <v>0</v>
      </c>
      <c r="D9" s="9">
        <f>D10</f>
        <v>130000</v>
      </c>
      <c r="E9" s="9">
        <f aca="true" t="shared" si="0" ref="E9:E75">C9+D9</f>
        <v>130000</v>
      </c>
      <c r="F9" s="34">
        <f>E10</f>
        <v>130000</v>
      </c>
      <c r="L9" s="4">
        <v>4</v>
      </c>
    </row>
    <row r="10" spans="1:12" ht="37.5" customHeight="1">
      <c r="A10" s="16" t="s">
        <v>145</v>
      </c>
      <c r="B10" s="17" t="s">
        <v>4</v>
      </c>
      <c r="C10" s="10"/>
      <c r="D10" s="10">
        <v>130000</v>
      </c>
      <c r="E10" s="10">
        <f t="shared" si="0"/>
        <v>130000</v>
      </c>
      <c r="L10" s="44">
        <f>D10/$L$9</f>
        <v>32500</v>
      </c>
    </row>
    <row r="11" spans="1:12" ht="37.5" customHeight="1">
      <c r="A11" s="16" t="s">
        <v>146</v>
      </c>
      <c r="B11" s="17" t="s">
        <v>144</v>
      </c>
      <c r="C11" s="10"/>
      <c r="D11" s="10">
        <v>3900</v>
      </c>
      <c r="E11" s="10">
        <f t="shared" si="0"/>
        <v>3900</v>
      </c>
      <c r="L11" s="44">
        <f aca="true" t="shared" si="1" ref="L11:L74">D11/$L$9</f>
        <v>975</v>
      </c>
    </row>
    <row r="12" spans="1:12" ht="32.25" customHeight="1">
      <c r="A12" s="18" t="s">
        <v>5</v>
      </c>
      <c r="B12" s="19" t="s">
        <v>6</v>
      </c>
      <c r="C12" s="9">
        <f>SUM(C13:C16)</f>
        <v>0</v>
      </c>
      <c r="D12" s="9">
        <f>SUM(D13:D16)</f>
        <v>3406200</v>
      </c>
      <c r="E12" s="9">
        <f t="shared" si="0"/>
        <v>3406200</v>
      </c>
      <c r="L12" s="44">
        <f t="shared" si="1"/>
        <v>851550</v>
      </c>
    </row>
    <row r="13" spans="1:12" ht="32.25" customHeight="1">
      <c r="A13" s="20" t="s">
        <v>7</v>
      </c>
      <c r="B13" s="17" t="s">
        <v>8</v>
      </c>
      <c r="C13" s="10"/>
      <c r="D13" s="10">
        <v>1400500</v>
      </c>
      <c r="E13" s="10">
        <f t="shared" si="0"/>
        <v>1400500</v>
      </c>
      <c r="F13" s="1">
        <v>1200500</v>
      </c>
      <c r="L13" s="44">
        <f t="shared" si="1"/>
        <v>350125</v>
      </c>
    </row>
    <row r="14" spans="1:12" ht="32.25" customHeight="1">
      <c r="A14" s="20" t="s">
        <v>9</v>
      </c>
      <c r="B14" s="17" t="s">
        <v>10</v>
      </c>
      <c r="C14" s="10"/>
      <c r="D14" s="10">
        <v>1350700</v>
      </c>
      <c r="E14" s="10">
        <f t="shared" si="0"/>
        <v>1350700</v>
      </c>
      <c r="F14" s="1">
        <v>1350700</v>
      </c>
      <c r="G14" s="34">
        <f>F14-D14</f>
        <v>0</v>
      </c>
      <c r="L14" s="44">
        <f t="shared" si="1"/>
        <v>337675</v>
      </c>
    </row>
    <row r="15" spans="1:12" ht="32.25" customHeight="1">
      <c r="A15" s="21" t="s">
        <v>94</v>
      </c>
      <c r="B15" s="17" t="s">
        <v>11</v>
      </c>
      <c r="C15" s="10"/>
      <c r="D15" s="10">
        <v>590000</v>
      </c>
      <c r="E15" s="10">
        <f t="shared" si="0"/>
        <v>590000</v>
      </c>
      <c r="L15" s="44">
        <f t="shared" si="1"/>
        <v>147500</v>
      </c>
    </row>
    <row r="16" spans="1:12" ht="32.25" customHeight="1">
      <c r="A16" s="21" t="s">
        <v>77</v>
      </c>
      <c r="B16" s="17" t="s">
        <v>76</v>
      </c>
      <c r="C16" s="10"/>
      <c r="D16" s="10">
        <v>65000</v>
      </c>
      <c r="E16" s="10">
        <f t="shared" si="0"/>
        <v>65000</v>
      </c>
      <c r="L16" s="44">
        <f t="shared" si="1"/>
        <v>16250</v>
      </c>
    </row>
    <row r="17" spans="1:12" ht="32.25" customHeight="1">
      <c r="A17" s="20" t="s">
        <v>12</v>
      </c>
      <c r="B17" s="17" t="s">
        <v>13</v>
      </c>
      <c r="C17" s="10"/>
      <c r="D17" s="10">
        <v>200</v>
      </c>
      <c r="E17" s="10">
        <f t="shared" si="0"/>
        <v>200</v>
      </c>
      <c r="L17" s="44">
        <f t="shared" si="1"/>
        <v>50</v>
      </c>
    </row>
    <row r="18" spans="1:12" ht="32.25" customHeight="1">
      <c r="A18" s="18" t="s">
        <v>95</v>
      </c>
      <c r="B18" s="19"/>
      <c r="C18" s="9">
        <f>C12+C17+C9</f>
        <v>0</v>
      </c>
      <c r="D18" s="9">
        <f>D12+D17+D9</f>
        <v>3536400</v>
      </c>
      <c r="E18" s="9">
        <f>C18+D18</f>
        <v>3536400</v>
      </c>
      <c r="L18" s="44">
        <f t="shared" si="1"/>
        <v>884100</v>
      </c>
    </row>
    <row r="19" spans="1:12" ht="32.25" customHeight="1">
      <c r="A19" s="22" t="s">
        <v>14</v>
      </c>
      <c r="B19" s="19"/>
      <c r="C19" s="10"/>
      <c r="D19" s="10"/>
      <c r="E19" s="10">
        <f t="shared" si="0"/>
        <v>0</v>
      </c>
      <c r="L19" s="44">
        <f t="shared" si="1"/>
        <v>0</v>
      </c>
    </row>
    <row r="20" spans="1:12" ht="32.25" customHeight="1">
      <c r="A20" s="18" t="s">
        <v>15</v>
      </c>
      <c r="B20" s="19" t="s">
        <v>16</v>
      </c>
      <c r="C20" s="9">
        <f>SUM(C21:C24)</f>
        <v>46930</v>
      </c>
      <c r="D20" s="9">
        <f>SUM(D21:D24)</f>
        <v>907090</v>
      </c>
      <c r="E20" s="9">
        <f t="shared" si="0"/>
        <v>954020</v>
      </c>
      <c r="L20" s="44">
        <f t="shared" si="1"/>
        <v>226772.5</v>
      </c>
    </row>
    <row r="21" spans="1:12" ht="32.25" customHeight="1">
      <c r="A21" s="20" t="s">
        <v>17</v>
      </c>
      <c r="B21" s="17" t="s">
        <v>18</v>
      </c>
      <c r="C21" s="10">
        <v>44500</v>
      </c>
      <c r="D21" s="42">
        <v>600200</v>
      </c>
      <c r="E21" s="10">
        <f t="shared" si="0"/>
        <v>644700</v>
      </c>
      <c r="G21" s="34">
        <f>D21+D22+D23+D45+D46+D47</f>
        <v>1706886</v>
      </c>
      <c r="H21" s="1">
        <v>0.02</v>
      </c>
      <c r="I21" s="1">
        <f>G21*H21</f>
        <v>34137.72</v>
      </c>
      <c r="J21" s="1" t="s">
        <v>155</v>
      </c>
      <c r="L21" s="44">
        <f t="shared" si="1"/>
        <v>150050</v>
      </c>
    </row>
    <row r="22" spans="1:12" ht="32.25" customHeight="1">
      <c r="A22" s="20" t="s">
        <v>19</v>
      </c>
      <c r="B22" s="17" t="s">
        <v>20</v>
      </c>
      <c r="C22" s="10">
        <v>2430</v>
      </c>
      <c r="D22" s="42">
        <v>123089</v>
      </c>
      <c r="E22" s="10">
        <f t="shared" si="0"/>
        <v>125519</v>
      </c>
      <c r="L22" s="44">
        <f t="shared" si="1"/>
        <v>30772.25</v>
      </c>
    </row>
    <row r="23" spans="1:12" ht="32.25" customHeight="1">
      <c r="A23" s="20" t="s">
        <v>21</v>
      </c>
      <c r="B23" s="17" t="s">
        <v>22</v>
      </c>
      <c r="C23" s="10"/>
      <c r="D23" s="42">
        <v>181801</v>
      </c>
      <c r="E23" s="10">
        <f t="shared" si="0"/>
        <v>181801</v>
      </c>
      <c r="L23" s="44">
        <f t="shared" si="1"/>
        <v>45450.25</v>
      </c>
    </row>
    <row r="24" spans="1:12" ht="32.25" customHeight="1">
      <c r="A24" s="20" t="s">
        <v>125</v>
      </c>
      <c r="B24" s="17" t="s">
        <v>23</v>
      </c>
      <c r="C24" s="10"/>
      <c r="D24" s="10">
        <v>2000</v>
      </c>
      <c r="E24" s="10">
        <f t="shared" si="0"/>
        <v>2000</v>
      </c>
      <c r="L24" s="44">
        <f t="shared" si="1"/>
        <v>500</v>
      </c>
    </row>
    <row r="25" spans="1:12" ht="32.25" customHeight="1">
      <c r="A25" s="18" t="s">
        <v>24</v>
      </c>
      <c r="B25" s="19" t="s">
        <v>25</v>
      </c>
      <c r="C25" s="9">
        <f>SUM(C26:C35)</f>
        <v>0</v>
      </c>
      <c r="D25" s="9">
        <f>SUM(D26:D35)</f>
        <v>3892065</v>
      </c>
      <c r="E25" s="9">
        <f t="shared" si="0"/>
        <v>3892065</v>
      </c>
      <c r="L25" s="44">
        <f t="shared" si="1"/>
        <v>973016.25</v>
      </c>
    </row>
    <row r="26" spans="1:12" ht="32.25" customHeight="1">
      <c r="A26" s="20" t="s">
        <v>103</v>
      </c>
      <c r="B26" s="17" t="s">
        <v>26</v>
      </c>
      <c r="C26" s="10"/>
      <c r="D26" s="10">
        <v>468600</v>
      </c>
      <c r="E26" s="10">
        <f t="shared" si="0"/>
        <v>468600</v>
      </c>
      <c r="L26" s="44">
        <f t="shared" si="1"/>
        <v>117150</v>
      </c>
    </row>
    <row r="27" spans="1:12" ht="32.25" customHeight="1">
      <c r="A27" s="20" t="s">
        <v>27</v>
      </c>
      <c r="B27" s="17" t="s">
        <v>28</v>
      </c>
      <c r="C27" s="10"/>
      <c r="D27" s="10">
        <v>50000</v>
      </c>
      <c r="E27" s="10">
        <f t="shared" si="0"/>
        <v>50000</v>
      </c>
      <c r="L27" s="44">
        <f t="shared" si="1"/>
        <v>12500</v>
      </c>
    </row>
    <row r="28" spans="1:12" ht="32.25" customHeight="1">
      <c r="A28" s="20" t="s">
        <v>116</v>
      </c>
      <c r="B28" s="23" t="s">
        <v>29</v>
      </c>
      <c r="C28" s="10"/>
      <c r="D28" s="10">
        <v>164200</v>
      </c>
      <c r="E28" s="10">
        <f t="shared" si="0"/>
        <v>164200</v>
      </c>
      <c r="L28" s="44">
        <f t="shared" si="1"/>
        <v>41050</v>
      </c>
    </row>
    <row r="29" spans="1:12" ht="32.25" customHeight="1">
      <c r="A29" s="20" t="s">
        <v>117</v>
      </c>
      <c r="B29" s="17" t="s">
        <v>30</v>
      </c>
      <c r="C29" s="10"/>
      <c r="D29" s="10">
        <v>165000</v>
      </c>
      <c r="E29" s="10">
        <f t="shared" si="0"/>
        <v>165000</v>
      </c>
      <c r="L29" s="44">
        <f t="shared" si="1"/>
        <v>41250</v>
      </c>
    </row>
    <row r="30" spans="1:12" ht="32.25" customHeight="1">
      <c r="A30" s="20" t="s">
        <v>31</v>
      </c>
      <c r="B30" s="17" t="s">
        <v>32</v>
      </c>
      <c r="C30" s="10"/>
      <c r="D30" s="42">
        <v>2665265</v>
      </c>
      <c r="E30" s="42">
        <f t="shared" si="0"/>
        <v>2665265</v>
      </c>
      <c r="L30" s="44">
        <f t="shared" si="1"/>
        <v>666316.25</v>
      </c>
    </row>
    <row r="31" spans="1:12" ht="32.25" customHeight="1">
      <c r="A31" s="20" t="s">
        <v>33</v>
      </c>
      <c r="B31" s="17" t="s">
        <v>34</v>
      </c>
      <c r="C31" s="10"/>
      <c r="D31" s="10">
        <v>110000</v>
      </c>
      <c r="E31" s="10">
        <f t="shared" si="0"/>
        <v>110000</v>
      </c>
      <c r="L31" s="44">
        <f t="shared" si="1"/>
        <v>27500</v>
      </c>
    </row>
    <row r="32" spans="1:12" ht="32.25" customHeight="1">
      <c r="A32" s="20" t="s">
        <v>35</v>
      </c>
      <c r="B32" s="17" t="s">
        <v>36</v>
      </c>
      <c r="C32" s="10"/>
      <c r="D32" s="10">
        <v>127000</v>
      </c>
      <c r="E32" s="10">
        <f t="shared" si="0"/>
        <v>127000</v>
      </c>
      <c r="L32" s="44">
        <f t="shared" si="1"/>
        <v>31750</v>
      </c>
    </row>
    <row r="33" spans="1:12" ht="32.25" customHeight="1">
      <c r="A33" s="20" t="s">
        <v>37</v>
      </c>
      <c r="B33" s="17" t="s">
        <v>38</v>
      </c>
      <c r="C33" s="10"/>
      <c r="D33" s="10">
        <v>10000</v>
      </c>
      <c r="E33" s="10">
        <f t="shared" si="0"/>
        <v>10000</v>
      </c>
      <c r="L33" s="44">
        <f t="shared" si="1"/>
        <v>2500</v>
      </c>
    </row>
    <row r="34" spans="1:12" ht="32.25" customHeight="1">
      <c r="A34" s="20" t="s">
        <v>124</v>
      </c>
      <c r="B34" s="17" t="s">
        <v>39</v>
      </c>
      <c r="C34" s="10"/>
      <c r="D34" s="10">
        <v>2000</v>
      </c>
      <c r="E34" s="10">
        <f t="shared" si="0"/>
        <v>2000</v>
      </c>
      <c r="L34" s="44">
        <f t="shared" si="1"/>
        <v>500</v>
      </c>
    </row>
    <row r="35" spans="1:12" ht="32.25" customHeight="1">
      <c r="A35" s="20" t="s">
        <v>40</v>
      </c>
      <c r="B35" s="17" t="s">
        <v>41</v>
      </c>
      <c r="C35" s="10"/>
      <c r="D35" s="10">
        <v>130000</v>
      </c>
      <c r="E35" s="10">
        <f t="shared" si="0"/>
        <v>130000</v>
      </c>
      <c r="L35" s="44">
        <f t="shared" si="1"/>
        <v>32500</v>
      </c>
    </row>
    <row r="36" spans="1:12" ht="32.25" customHeight="1">
      <c r="A36" s="18" t="s">
        <v>42</v>
      </c>
      <c r="B36" s="19" t="s">
        <v>43</v>
      </c>
      <c r="C36" s="9">
        <f>C37</f>
        <v>0</v>
      </c>
      <c r="D36" s="9">
        <f>D37+D38</f>
        <v>265000</v>
      </c>
      <c r="E36" s="9">
        <f t="shared" si="0"/>
        <v>265000</v>
      </c>
      <c r="L36" s="44">
        <f t="shared" si="1"/>
        <v>66250</v>
      </c>
    </row>
    <row r="37" spans="1:12" ht="32.25" customHeight="1">
      <c r="A37" s="20" t="s">
        <v>119</v>
      </c>
      <c r="B37" s="17" t="s">
        <v>44</v>
      </c>
      <c r="C37" s="10"/>
      <c r="D37" s="10">
        <v>65000</v>
      </c>
      <c r="E37" s="10">
        <f t="shared" si="0"/>
        <v>65000</v>
      </c>
      <c r="L37" s="44">
        <f t="shared" si="1"/>
        <v>16250</v>
      </c>
    </row>
    <row r="38" spans="1:12" ht="32.25" customHeight="1">
      <c r="A38" s="20" t="s">
        <v>113</v>
      </c>
      <c r="B38" s="17" t="s">
        <v>112</v>
      </c>
      <c r="C38" s="10"/>
      <c r="D38" s="10">
        <v>200000</v>
      </c>
      <c r="E38" s="10">
        <f t="shared" si="0"/>
        <v>200000</v>
      </c>
      <c r="L38" s="44">
        <f t="shared" si="1"/>
        <v>50000</v>
      </c>
    </row>
    <row r="39" spans="1:12" ht="32.25" customHeight="1">
      <c r="A39" s="18" t="s">
        <v>135</v>
      </c>
      <c r="B39" s="19" t="s">
        <v>45</v>
      </c>
      <c r="C39" s="9">
        <f>SUM(C40:C40)</f>
        <v>0</v>
      </c>
      <c r="D39" s="9">
        <f>SUM(D40:D40)</f>
        <v>174000</v>
      </c>
      <c r="E39" s="9">
        <f t="shared" si="0"/>
        <v>174000</v>
      </c>
      <c r="L39" s="44">
        <f t="shared" si="1"/>
        <v>43500</v>
      </c>
    </row>
    <row r="40" spans="1:12" ht="32.25" customHeight="1">
      <c r="A40" s="20" t="s">
        <v>97</v>
      </c>
      <c r="B40" s="17" t="s">
        <v>46</v>
      </c>
      <c r="C40" s="10"/>
      <c r="D40" s="10">
        <v>174000</v>
      </c>
      <c r="E40" s="10">
        <f t="shared" si="0"/>
        <v>174000</v>
      </c>
      <c r="L40" s="44">
        <f t="shared" si="1"/>
        <v>43500</v>
      </c>
    </row>
    <row r="41" spans="1:12" ht="32.25" customHeight="1">
      <c r="A41" s="18" t="s">
        <v>136</v>
      </c>
      <c r="B41" s="19" t="s">
        <v>47</v>
      </c>
      <c r="C41" s="9">
        <f>SUM(C42:C43)</f>
        <v>0</v>
      </c>
      <c r="D41" s="9">
        <f>SUM(D42:D43)</f>
        <v>-470700</v>
      </c>
      <c r="E41" s="9">
        <f t="shared" si="0"/>
        <v>-470700</v>
      </c>
      <c r="L41" s="44">
        <f t="shared" si="1"/>
        <v>-117675</v>
      </c>
    </row>
    <row r="42" spans="1:15" ht="32.25" customHeight="1">
      <c r="A42" s="20" t="s">
        <v>98</v>
      </c>
      <c r="B42" s="17" t="s">
        <v>48</v>
      </c>
      <c r="C42" s="10"/>
      <c r="D42" s="10">
        <v>-430700</v>
      </c>
      <c r="E42" s="10">
        <f t="shared" si="0"/>
        <v>-430700</v>
      </c>
      <c r="F42" s="1">
        <v>-85876</v>
      </c>
      <c r="G42" s="1" t="s">
        <v>149</v>
      </c>
      <c r="J42" s="1" t="s">
        <v>150</v>
      </c>
      <c r="L42" s="44">
        <f t="shared" si="1"/>
        <v>-107675</v>
      </c>
      <c r="M42" s="1" t="s">
        <v>153</v>
      </c>
      <c r="O42" s="1" t="s">
        <v>154</v>
      </c>
    </row>
    <row r="43" spans="1:12" ht="35.25" customHeight="1">
      <c r="A43" s="20" t="s">
        <v>99</v>
      </c>
      <c r="B43" s="23" t="s">
        <v>49</v>
      </c>
      <c r="C43" s="10"/>
      <c r="D43" s="10">
        <v>-40000</v>
      </c>
      <c r="E43" s="10">
        <f t="shared" si="0"/>
        <v>-40000</v>
      </c>
      <c r="L43" s="44">
        <f t="shared" si="1"/>
        <v>-10000</v>
      </c>
    </row>
    <row r="44" spans="1:12" ht="32.25" customHeight="1">
      <c r="A44" s="18" t="s">
        <v>50</v>
      </c>
      <c r="B44" s="19" t="s">
        <v>51</v>
      </c>
      <c r="C44" s="9">
        <f>SUM(C45:C47)</f>
        <v>0</v>
      </c>
      <c r="D44" s="9">
        <f>SUM(D45:D47)</f>
        <v>801796</v>
      </c>
      <c r="E44" s="9">
        <f t="shared" si="0"/>
        <v>801796</v>
      </c>
      <c r="L44" s="44">
        <f t="shared" si="1"/>
        <v>200449</v>
      </c>
    </row>
    <row r="45" spans="1:12" ht="32.25" customHeight="1">
      <c r="A45" s="20" t="s">
        <v>52</v>
      </c>
      <c r="B45" s="17" t="s">
        <v>53</v>
      </c>
      <c r="C45" s="10"/>
      <c r="D45" s="42">
        <v>381100</v>
      </c>
      <c r="E45" s="10">
        <f t="shared" si="0"/>
        <v>381100</v>
      </c>
      <c r="L45" s="44">
        <f t="shared" si="1"/>
        <v>95275</v>
      </c>
    </row>
    <row r="46" spans="1:12" ht="32.25" customHeight="1">
      <c r="A46" s="20" t="s">
        <v>54</v>
      </c>
      <c r="B46" s="17" t="s">
        <v>55</v>
      </c>
      <c r="C46" s="10"/>
      <c r="D46" s="42">
        <v>72996</v>
      </c>
      <c r="E46" s="10">
        <f t="shared" si="0"/>
        <v>72996</v>
      </c>
      <c r="L46" s="44">
        <f t="shared" si="1"/>
        <v>18249</v>
      </c>
    </row>
    <row r="47" spans="1:12" ht="32.25" customHeight="1">
      <c r="A47" s="20" t="s">
        <v>104</v>
      </c>
      <c r="B47" s="17" t="s">
        <v>56</v>
      </c>
      <c r="C47" s="10"/>
      <c r="D47" s="42">
        <v>347700</v>
      </c>
      <c r="E47" s="10">
        <f t="shared" si="0"/>
        <v>347700</v>
      </c>
      <c r="L47" s="44">
        <f t="shared" si="1"/>
        <v>86925</v>
      </c>
    </row>
    <row r="48" spans="1:12" ht="32.25" customHeight="1">
      <c r="A48" s="22" t="s">
        <v>57</v>
      </c>
      <c r="B48" s="15"/>
      <c r="C48" s="9">
        <f>C20+C25+C36+C39+C44+C41</f>
        <v>46930</v>
      </c>
      <c r="D48" s="9">
        <f>D20+D25+D36+D39+D44+D41</f>
        <v>5569251</v>
      </c>
      <c r="E48" s="9">
        <f t="shared" si="0"/>
        <v>5616181</v>
      </c>
      <c r="L48" s="44">
        <f t="shared" si="1"/>
        <v>1392312.75</v>
      </c>
    </row>
    <row r="49" spans="1:12" ht="32.25" customHeight="1">
      <c r="A49" s="24" t="s">
        <v>96</v>
      </c>
      <c r="B49" s="15"/>
      <c r="C49" s="9">
        <f>C18+C48</f>
        <v>46930</v>
      </c>
      <c r="D49" s="9">
        <f>D18+D48</f>
        <v>9105651</v>
      </c>
      <c r="E49" s="9">
        <f t="shared" si="0"/>
        <v>9152581</v>
      </c>
      <c r="L49" s="44">
        <f t="shared" si="1"/>
        <v>2276412.75</v>
      </c>
    </row>
    <row r="50" spans="1:12" ht="32.25" customHeight="1">
      <c r="A50" s="25" t="s">
        <v>58</v>
      </c>
      <c r="B50" s="26"/>
      <c r="C50" s="10"/>
      <c r="D50" s="10"/>
      <c r="E50" s="10">
        <f t="shared" si="0"/>
        <v>0</v>
      </c>
      <c r="L50" s="44">
        <f t="shared" si="1"/>
        <v>0</v>
      </c>
    </row>
    <row r="51" spans="1:12" ht="32.25" customHeight="1">
      <c r="A51" s="27" t="s">
        <v>105</v>
      </c>
      <c r="B51" s="28" t="s">
        <v>59</v>
      </c>
      <c r="C51" s="9">
        <f>C52</f>
        <v>21122413</v>
      </c>
      <c r="D51" s="9">
        <f>D52+D53+D54</f>
        <v>5229200</v>
      </c>
      <c r="E51" s="9">
        <f t="shared" si="0"/>
        <v>26351613</v>
      </c>
      <c r="L51" s="44">
        <f t="shared" si="1"/>
        <v>1307300</v>
      </c>
    </row>
    <row r="52" spans="1:12" ht="36" customHeight="1">
      <c r="A52" s="29" t="s">
        <v>106</v>
      </c>
      <c r="B52" s="26" t="s">
        <v>60</v>
      </c>
      <c r="C52" s="10">
        <v>21122413</v>
      </c>
      <c r="D52" s="10"/>
      <c r="E52" s="10">
        <f t="shared" si="0"/>
        <v>21122413</v>
      </c>
      <c r="L52" s="44">
        <f t="shared" si="1"/>
        <v>0</v>
      </c>
    </row>
    <row r="53" spans="1:12" ht="32.25" customHeight="1">
      <c r="A53" s="29" t="s">
        <v>111</v>
      </c>
      <c r="B53" s="17" t="s">
        <v>61</v>
      </c>
      <c r="C53" s="10"/>
      <c r="D53" s="10">
        <v>4071000</v>
      </c>
      <c r="E53" s="10">
        <f t="shared" si="0"/>
        <v>4071000</v>
      </c>
      <c r="L53" s="44">
        <f t="shared" si="1"/>
        <v>1017750</v>
      </c>
    </row>
    <row r="54" spans="1:12" ht="36" customHeight="1">
      <c r="A54" s="29" t="s">
        <v>110</v>
      </c>
      <c r="B54" s="26" t="s">
        <v>62</v>
      </c>
      <c r="C54" s="10"/>
      <c r="D54" s="10">
        <v>1158200</v>
      </c>
      <c r="E54" s="10">
        <f t="shared" si="0"/>
        <v>1158200</v>
      </c>
      <c r="L54" s="44">
        <f t="shared" si="1"/>
        <v>289550</v>
      </c>
    </row>
    <row r="55" spans="1:12" ht="32.25" customHeight="1">
      <c r="A55" s="25" t="s">
        <v>63</v>
      </c>
      <c r="B55" s="26"/>
      <c r="C55" s="10"/>
      <c r="D55" s="10"/>
      <c r="E55" s="10">
        <f t="shared" si="0"/>
        <v>0</v>
      </c>
      <c r="L55" s="44">
        <f t="shared" si="1"/>
        <v>0</v>
      </c>
    </row>
    <row r="56" spans="1:12" ht="32.25" customHeight="1">
      <c r="A56" s="27" t="s">
        <v>107</v>
      </c>
      <c r="B56" s="28" t="s">
        <v>64</v>
      </c>
      <c r="C56" s="9">
        <f>+C57</f>
        <v>0</v>
      </c>
      <c r="D56" s="9">
        <f>+D57</f>
        <v>630600</v>
      </c>
      <c r="E56" s="9">
        <f t="shared" si="0"/>
        <v>630600</v>
      </c>
      <c r="L56" s="44">
        <f t="shared" si="1"/>
        <v>157650</v>
      </c>
    </row>
    <row r="57" spans="1:12" ht="32.25" customHeight="1">
      <c r="A57" s="29" t="s">
        <v>65</v>
      </c>
      <c r="B57" s="26" t="s">
        <v>66</v>
      </c>
      <c r="C57" s="10"/>
      <c r="D57" s="10">
        <v>630600</v>
      </c>
      <c r="E57" s="10">
        <f t="shared" si="0"/>
        <v>630600</v>
      </c>
      <c r="L57" s="44">
        <f t="shared" si="1"/>
        <v>157650</v>
      </c>
    </row>
    <row r="58" spans="1:12" ht="25.5" customHeight="1">
      <c r="A58" s="29"/>
      <c r="B58" s="26" t="s">
        <v>139</v>
      </c>
      <c r="C58" s="10"/>
      <c r="D58" s="41"/>
      <c r="E58" s="41"/>
      <c r="L58" s="44">
        <f t="shared" si="1"/>
        <v>0</v>
      </c>
    </row>
    <row r="59" spans="1:12" ht="32.25" customHeight="1">
      <c r="A59" s="27" t="s">
        <v>131</v>
      </c>
      <c r="B59" s="28" t="s">
        <v>130</v>
      </c>
      <c r="C59" s="9"/>
      <c r="D59" s="9"/>
      <c r="E59" s="9">
        <f t="shared" si="0"/>
        <v>0</v>
      </c>
      <c r="F59" s="39" t="s">
        <v>139</v>
      </c>
      <c r="G59" s="35" t="s">
        <v>140</v>
      </c>
      <c r="H59" s="35" t="s">
        <v>141</v>
      </c>
      <c r="I59" s="35" t="s">
        <v>142</v>
      </c>
      <c r="J59" s="40"/>
      <c r="L59" s="44">
        <f t="shared" si="1"/>
        <v>0</v>
      </c>
    </row>
    <row r="60" spans="1:12" s="2" customFormat="1" ht="37.5" customHeight="1">
      <c r="A60" s="27" t="s">
        <v>108</v>
      </c>
      <c r="B60" s="28" t="s">
        <v>67</v>
      </c>
      <c r="C60" s="9"/>
      <c r="D60" s="9">
        <v>1895184</v>
      </c>
      <c r="E60" s="9">
        <f t="shared" si="0"/>
        <v>1895184</v>
      </c>
      <c r="F60" s="37"/>
      <c r="G60" s="36" t="s">
        <v>143</v>
      </c>
      <c r="H60" s="37"/>
      <c r="I60" s="37"/>
      <c r="J60" s="37"/>
      <c r="L60" s="44">
        <f t="shared" si="1"/>
        <v>473796</v>
      </c>
    </row>
    <row r="61" spans="1:12" s="5" customFormat="1" ht="32.25" customHeight="1">
      <c r="A61" s="27" t="s">
        <v>101</v>
      </c>
      <c r="B61" s="28" t="s">
        <v>102</v>
      </c>
      <c r="C61" s="9"/>
      <c r="D61" s="9"/>
      <c r="E61" s="9">
        <f t="shared" si="0"/>
        <v>0</v>
      </c>
      <c r="F61" s="38"/>
      <c r="G61" s="38"/>
      <c r="H61" s="38"/>
      <c r="I61" s="38"/>
      <c r="J61" s="38"/>
      <c r="L61" s="44">
        <f t="shared" si="1"/>
        <v>0</v>
      </c>
    </row>
    <row r="62" spans="1:12" s="2" customFormat="1" ht="32.25" customHeight="1">
      <c r="A62" s="27" t="s">
        <v>120</v>
      </c>
      <c r="B62" s="30"/>
      <c r="C62" s="10">
        <f>C56+C60</f>
        <v>0</v>
      </c>
      <c r="D62" s="10"/>
      <c r="E62" s="10">
        <f t="shared" si="0"/>
        <v>0</v>
      </c>
      <c r="L62" s="44">
        <f t="shared" si="1"/>
        <v>0</v>
      </c>
    </row>
    <row r="63" spans="1:12" s="2" customFormat="1" ht="32.25" customHeight="1">
      <c r="A63" s="27" t="s">
        <v>68</v>
      </c>
      <c r="B63" s="26"/>
      <c r="C63" s="9">
        <f>C49+C51+C62</f>
        <v>21169343</v>
      </c>
      <c r="D63" s="9">
        <f>D49+D51+D56+D59+D60+D61+D58</f>
        <v>16860635</v>
      </c>
      <c r="E63" s="9">
        <f>C63+D63</f>
        <v>38029978</v>
      </c>
      <c r="I63" s="2">
        <v>-784280</v>
      </c>
      <c r="J63" s="2">
        <v>-5339</v>
      </c>
      <c r="K63" s="2">
        <f>I63-J63</f>
        <v>-778941</v>
      </c>
      <c r="L63" s="44">
        <f t="shared" si="1"/>
        <v>4215158.75</v>
      </c>
    </row>
    <row r="64" spans="1:12" s="2" customFormat="1" ht="32.25" customHeight="1">
      <c r="A64" s="27"/>
      <c r="B64" s="26"/>
      <c r="C64" s="9"/>
      <c r="D64" s="9"/>
      <c r="E64" s="9"/>
      <c r="L64" s="44">
        <f t="shared" si="1"/>
        <v>0</v>
      </c>
    </row>
    <row r="65" spans="1:12" ht="32.25" customHeight="1">
      <c r="A65" s="27" t="s">
        <v>122</v>
      </c>
      <c r="B65" s="30"/>
      <c r="C65" s="10"/>
      <c r="D65" s="10"/>
      <c r="E65" s="10">
        <f t="shared" si="0"/>
        <v>0</v>
      </c>
      <c r="L65" s="44">
        <f t="shared" si="1"/>
        <v>0</v>
      </c>
    </row>
    <row r="66" spans="1:12" ht="32.25" customHeight="1">
      <c r="A66" s="27" t="s">
        <v>158</v>
      </c>
      <c r="B66" s="28" t="s">
        <v>156</v>
      </c>
      <c r="C66" s="9"/>
      <c r="D66" s="9">
        <v>60000</v>
      </c>
      <c r="E66" s="10">
        <f t="shared" si="0"/>
        <v>60000</v>
      </c>
      <c r="L66" s="44">
        <f t="shared" si="1"/>
        <v>15000</v>
      </c>
    </row>
    <row r="67" spans="1:12" ht="32.25" customHeight="1">
      <c r="A67" s="27" t="s">
        <v>109</v>
      </c>
      <c r="B67" s="25" t="s">
        <v>69</v>
      </c>
      <c r="C67" s="9">
        <f>+C68+C69+C71+C72+C73+C74+C70</f>
        <v>0</v>
      </c>
      <c r="D67" s="9">
        <f>+D68+D69+D71+D72+D73+D74+D70</f>
        <v>-2154072</v>
      </c>
      <c r="E67" s="9">
        <f>C67+D67</f>
        <v>-2154072</v>
      </c>
      <c r="L67" s="44">
        <f t="shared" si="1"/>
        <v>-538518</v>
      </c>
    </row>
    <row r="68" spans="1:12" ht="32.25" customHeight="1">
      <c r="A68" s="29" t="s">
        <v>86</v>
      </c>
      <c r="B68" s="30" t="s">
        <v>81</v>
      </c>
      <c r="C68" s="10"/>
      <c r="D68" s="10"/>
      <c r="E68" s="10">
        <f t="shared" si="0"/>
        <v>0</v>
      </c>
      <c r="L68" s="44">
        <f t="shared" si="1"/>
        <v>0</v>
      </c>
    </row>
    <row r="69" spans="1:15" ht="32.25" customHeight="1">
      <c r="A69" s="29" t="s">
        <v>85</v>
      </c>
      <c r="B69" s="30" t="s">
        <v>82</v>
      </c>
      <c r="C69" s="10"/>
      <c r="D69" s="10"/>
      <c r="E69" s="10">
        <f t="shared" si="0"/>
        <v>0</v>
      </c>
      <c r="L69" s="44">
        <f t="shared" si="1"/>
        <v>0</v>
      </c>
      <c r="O69" s="1">
        <v>8071855</v>
      </c>
    </row>
    <row r="70" spans="1:15" ht="32.25" customHeight="1">
      <c r="A70" s="29" t="s">
        <v>152</v>
      </c>
      <c r="B70" s="30" t="s">
        <v>151</v>
      </c>
      <c r="C70" s="10"/>
      <c r="D70" s="10">
        <v>-138888</v>
      </c>
      <c r="E70" s="10">
        <f t="shared" si="0"/>
        <v>-138888</v>
      </c>
      <c r="L70" s="44">
        <f t="shared" si="1"/>
        <v>-34722</v>
      </c>
      <c r="O70" s="1">
        <v>801796</v>
      </c>
    </row>
    <row r="71" spans="1:15" ht="32.25" customHeight="1">
      <c r="A71" s="29" t="s">
        <v>84</v>
      </c>
      <c r="B71" s="30" t="s">
        <v>87</v>
      </c>
      <c r="C71" s="10"/>
      <c r="D71" s="10"/>
      <c r="E71" s="10">
        <f t="shared" si="0"/>
        <v>0</v>
      </c>
      <c r="L71" s="44">
        <f t="shared" si="1"/>
        <v>0</v>
      </c>
      <c r="O71" s="1">
        <v>7754984</v>
      </c>
    </row>
    <row r="72" spans="1:15" ht="32.25" customHeight="1">
      <c r="A72" s="29" t="s">
        <v>83</v>
      </c>
      <c r="B72" s="30" t="s">
        <v>88</v>
      </c>
      <c r="C72" s="10"/>
      <c r="D72" s="10">
        <v>-1895184</v>
      </c>
      <c r="E72" s="10">
        <f t="shared" si="0"/>
        <v>-1895184</v>
      </c>
      <c r="L72" s="44">
        <f t="shared" si="1"/>
        <v>-473796</v>
      </c>
      <c r="O72" s="1">
        <v>-2742124</v>
      </c>
    </row>
    <row r="73" spans="1:15" ht="32.25" customHeight="1">
      <c r="A73" s="29" t="s">
        <v>89</v>
      </c>
      <c r="B73" s="30" t="s">
        <v>91</v>
      </c>
      <c r="C73" s="10"/>
      <c r="D73" s="10"/>
      <c r="E73" s="10">
        <f t="shared" si="0"/>
        <v>0</v>
      </c>
      <c r="L73" s="44">
        <f t="shared" si="1"/>
        <v>0</v>
      </c>
      <c r="O73" s="1">
        <f>SUM(O69:O72)</f>
        <v>13886511</v>
      </c>
    </row>
    <row r="74" spans="1:12" ht="32.25" customHeight="1">
      <c r="A74" s="29" t="s">
        <v>90</v>
      </c>
      <c r="B74" s="30" t="s">
        <v>92</v>
      </c>
      <c r="C74" s="10"/>
      <c r="D74" s="10">
        <v>-120000</v>
      </c>
      <c r="E74" s="10">
        <f t="shared" si="0"/>
        <v>-120000</v>
      </c>
      <c r="L74" s="44">
        <f t="shared" si="1"/>
        <v>-30000</v>
      </c>
    </row>
    <row r="75" spans="1:12" ht="40.5" customHeight="1">
      <c r="A75" s="27" t="s">
        <v>121</v>
      </c>
      <c r="B75" s="25" t="s">
        <v>70</v>
      </c>
      <c r="C75" s="9">
        <f>C76</f>
        <v>-25836</v>
      </c>
      <c r="D75" s="9"/>
      <c r="E75" s="9">
        <f t="shared" si="0"/>
        <v>-25836</v>
      </c>
      <c r="L75" s="44">
        <f aca="true" t="shared" si="2" ref="L75:L84">D75/$L$9</f>
        <v>0</v>
      </c>
    </row>
    <row r="76" spans="1:12" ht="39" customHeight="1">
      <c r="A76" s="29" t="s">
        <v>126</v>
      </c>
      <c r="B76" s="30" t="s">
        <v>79</v>
      </c>
      <c r="C76" s="42">
        <v>-25836</v>
      </c>
      <c r="D76" s="42"/>
      <c r="E76" s="10">
        <f aca="true" t="shared" si="3" ref="E76:E82">C76+D76</f>
        <v>-25836</v>
      </c>
      <c r="L76" s="44">
        <f t="shared" si="2"/>
        <v>0</v>
      </c>
    </row>
    <row r="77" spans="1:12" ht="32.25" customHeight="1">
      <c r="A77" s="27" t="s">
        <v>71</v>
      </c>
      <c r="B77" s="28" t="s">
        <v>72</v>
      </c>
      <c r="C77" s="47">
        <f>+C78+C79</f>
        <v>0</v>
      </c>
      <c r="D77" s="47">
        <f>+D78+D79</f>
        <v>-1219244</v>
      </c>
      <c r="E77" s="9">
        <f t="shared" si="3"/>
        <v>-1219244</v>
      </c>
      <c r="L77" s="44">
        <f t="shared" si="2"/>
        <v>-304811</v>
      </c>
    </row>
    <row r="78" spans="1:12" ht="32.25" customHeight="1">
      <c r="A78" s="29" t="s">
        <v>134</v>
      </c>
      <c r="B78" s="26" t="s">
        <v>133</v>
      </c>
      <c r="C78" s="42"/>
      <c r="D78" s="42">
        <v>-24344</v>
      </c>
      <c r="E78" s="10">
        <f t="shared" si="3"/>
        <v>-24344</v>
      </c>
      <c r="F78" s="1">
        <v>10920</v>
      </c>
      <c r="G78" s="1">
        <v>13139</v>
      </c>
      <c r="H78" s="1">
        <f>F78+G78</f>
        <v>24059</v>
      </c>
      <c r="L78" s="44">
        <f t="shared" si="2"/>
        <v>-6086</v>
      </c>
    </row>
    <row r="79" spans="1:12" ht="32.25" customHeight="1">
      <c r="A79" s="29" t="s">
        <v>78</v>
      </c>
      <c r="B79" s="26" t="s">
        <v>118</v>
      </c>
      <c r="C79" s="42"/>
      <c r="D79" s="42">
        <v>-1194900</v>
      </c>
      <c r="E79" s="10">
        <f t="shared" si="3"/>
        <v>-1194900</v>
      </c>
      <c r="L79" s="44">
        <f t="shared" si="2"/>
        <v>-298725</v>
      </c>
    </row>
    <row r="80" spans="1:12" ht="32.25" customHeight="1">
      <c r="A80" s="27" t="s">
        <v>73</v>
      </c>
      <c r="B80" s="28" t="s">
        <v>74</v>
      </c>
      <c r="C80" s="47">
        <f>SUM(C81:C82)</f>
        <v>2037673</v>
      </c>
      <c r="D80" s="47">
        <f>SUM(D81:D82)</f>
        <v>571195</v>
      </c>
      <c r="E80" s="9">
        <f t="shared" si="3"/>
        <v>2608868</v>
      </c>
      <c r="L80" s="44">
        <f t="shared" si="2"/>
        <v>142798.75</v>
      </c>
    </row>
    <row r="81" spans="1:12" ht="32.25" customHeight="1">
      <c r="A81" s="29" t="s">
        <v>127</v>
      </c>
      <c r="B81" s="26" t="s">
        <v>75</v>
      </c>
      <c r="C81" s="42">
        <v>2027440</v>
      </c>
      <c r="D81" s="42">
        <v>571194</v>
      </c>
      <c r="E81" s="10">
        <f t="shared" si="3"/>
        <v>2598634</v>
      </c>
      <c r="L81" s="44">
        <f t="shared" si="2"/>
        <v>142798.5</v>
      </c>
    </row>
    <row r="82" spans="1:12" ht="38.25" customHeight="1">
      <c r="A82" s="29" t="s">
        <v>128</v>
      </c>
      <c r="B82" s="26" t="s">
        <v>80</v>
      </c>
      <c r="C82" s="42">
        <v>10233</v>
      </c>
      <c r="D82" s="42">
        <v>1</v>
      </c>
      <c r="E82" s="10">
        <f t="shared" si="3"/>
        <v>10234</v>
      </c>
      <c r="L82" s="44">
        <f t="shared" si="2"/>
        <v>0.25</v>
      </c>
    </row>
    <row r="83" spans="1:12" s="4" customFormat="1" ht="32.25" customHeight="1">
      <c r="A83" s="27" t="s">
        <v>123</v>
      </c>
      <c r="B83" s="28"/>
      <c r="C83" s="9">
        <f>+C80+C77+C75+C67+C66</f>
        <v>2011837</v>
      </c>
      <c r="D83" s="9">
        <f>+D80+D77+D75+D67+D66</f>
        <v>-2742121</v>
      </c>
      <c r="E83" s="9">
        <f>C83+D83</f>
        <v>-730284</v>
      </c>
      <c r="F83" s="44">
        <f>E66+E67+E77+E80</f>
        <v>-704448</v>
      </c>
      <c r="L83" s="44">
        <f t="shared" si="2"/>
        <v>-685530.25</v>
      </c>
    </row>
    <row r="84" spans="1:58" s="6" customFormat="1" ht="32.25" customHeight="1">
      <c r="A84" s="33" t="s">
        <v>132</v>
      </c>
      <c r="B84" s="28">
        <v>9999</v>
      </c>
      <c r="C84" s="9">
        <f>C49+C51+C75+C80</f>
        <v>23181180</v>
      </c>
      <c r="D84" s="9">
        <f>D77+D67+D61+D60+D59+D56+D51+D49+D80+D58+D66</f>
        <v>14118514</v>
      </c>
      <c r="E84" s="9">
        <f>C84+D84</f>
        <v>37299694</v>
      </c>
      <c r="F84" s="34">
        <f>E82+E81+E79+E78+E74+E72+E70+E66+E60+E57+E54+E53+E47+E46+E45+E43+E42+E40+E38+E37+E35+E34+E33+E32+E31+E30+E29+E28+E27+E26+E24+E23+E22+E21+E17+E16+E15+E14+E13+E10+E52+E75</f>
        <v>37299694</v>
      </c>
      <c r="G84" s="34" t="s">
        <v>157</v>
      </c>
      <c r="H84" s="1"/>
      <c r="I84" s="1"/>
      <c r="J84" s="1"/>
      <c r="K84" s="1"/>
      <c r="L84" s="44">
        <f t="shared" si="2"/>
        <v>3529628.5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4" ht="18" customHeight="1">
      <c r="A85" s="7"/>
      <c r="B85" s="31"/>
      <c r="D85" s="34">
        <f>D82+D81+D79+D78+D74+D72+D70+D66+D60+D57+D54+D53+D47+D46+D45+D43+D42+D40+D38+D37+D35+D34+D33+D32+D31+D30+D29+D28+D27+D26+D24+D23+D22+D17+D16+D15+D14+D13+D10+D21</f>
        <v>14118514</v>
      </c>
    </row>
    <row r="86" spans="1:6" ht="32.25" customHeight="1">
      <c r="A86" s="7"/>
      <c r="B86" s="31"/>
      <c r="D86" s="34">
        <f>D85-D84</f>
        <v>0</v>
      </c>
      <c r="F86" s="45">
        <f>F84-E84</f>
        <v>0</v>
      </c>
    </row>
    <row r="87" spans="1:2" ht="32.25" customHeight="1">
      <c r="A87" s="7"/>
      <c r="B87" s="31"/>
    </row>
    <row r="88" spans="1:2" ht="32.25" customHeight="1">
      <c r="A88" s="7"/>
      <c r="B88" s="31"/>
    </row>
    <row r="89" spans="1:2" ht="32.25" customHeight="1">
      <c r="A89" s="7"/>
      <c r="B89" s="31"/>
    </row>
    <row r="90" spans="1:2" ht="32.25" customHeight="1">
      <c r="A90" s="7"/>
      <c r="B90" s="31"/>
    </row>
    <row r="91" spans="1:2" ht="32.25" customHeight="1">
      <c r="A91" s="7"/>
      <c r="B91" s="31"/>
    </row>
    <row r="92" spans="1:2" ht="32.25" customHeight="1">
      <c r="A92" s="7"/>
      <c r="B92" s="31"/>
    </row>
    <row r="93" spans="1:2" ht="32.25" customHeight="1">
      <c r="A93" s="7"/>
      <c r="B93" s="31"/>
    </row>
    <row r="94" spans="1:2" ht="32.25" customHeight="1">
      <c r="A94" s="7"/>
      <c r="B94" s="31"/>
    </row>
    <row r="95" spans="1:2" ht="32.25" customHeight="1">
      <c r="A95" s="7"/>
      <c r="B95" s="31"/>
    </row>
    <row r="96" spans="1:2" ht="32.25" customHeight="1">
      <c r="A96" s="7"/>
      <c r="B96" s="31"/>
    </row>
    <row r="97" spans="1:2" ht="32.25" customHeight="1">
      <c r="A97" s="7"/>
      <c r="B97" s="31"/>
    </row>
    <row r="98" spans="1:2" ht="32.25" customHeight="1">
      <c r="A98" s="7"/>
      <c r="B98" s="31"/>
    </row>
    <row r="99" spans="1:2" ht="32.25" customHeight="1">
      <c r="A99" s="7"/>
      <c r="B99" s="31"/>
    </row>
    <row r="100" spans="1:2" ht="32.25" customHeight="1">
      <c r="A100" s="7"/>
      <c r="B100" s="31"/>
    </row>
    <row r="101" spans="1:2" ht="32.25" customHeight="1">
      <c r="A101" s="7"/>
      <c r="B101" s="31"/>
    </row>
    <row r="102" spans="1:2" ht="32.25" customHeight="1">
      <c r="A102" s="7"/>
      <c r="B102" s="31"/>
    </row>
    <row r="103" spans="1:2" ht="32.25" customHeight="1">
      <c r="A103" s="7"/>
      <c r="B103" s="31"/>
    </row>
    <row r="104" spans="1:2" ht="32.25" customHeight="1">
      <c r="A104" s="7"/>
      <c r="B104" s="31"/>
    </row>
    <row r="105" spans="1:2" ht="32.25" customHeight="1">
      <c r="A105" s="7"/>
      <c r="B105" s="31"/>
    </row>
    <row r="106" spans="1:2" ht="32.25" customHeight="1">
      <c r="A106" s="7"/>
      <c r="B106" s="31"/>
    </row>
    <row r="107" spans="1:2" ht="32.25" customHeight="1">
      <c r="A107" s="7"/>
      <c r="B107" s="31"/>
    </row>
    <row r="108" spans="1:2" ht="32.25" customHeight="1">
      <c r="A108" s="7"/>
      <c r="B108" s="31"/>
    </row>
    <row r="109" spans="1:2" ht="32.25" customHeight="1">
      <c r="A109" s="7"/>
      <c r="B109" s="31"/>
    </row>
    <row r="110" spans="1:2" ht="32.25" customHeight="1">
      <c r="A110" s="7"/>
      <c r="B110" s="31"/>
    </row>
    <row r="111" spans="1:2" ht="32.25" customHeight="1">
      <c r="A111" s="7"/>
      <c r="B111" s="31"/>
    </row>
    <row r="112" spans="1:2" ht="32.25" customHeight="1">
      <c r="A112" s="7"/>
      <c r="B112" s="31"/>
    </row>
    <row r="113" spans="1:2" ht="32.25" customHeight="1">
      <c r="A113" s="7"/>
      <c r="B113" s="31"/>
    </row>
    <row r="114" spans="1:2" ht="32.25" customHeight="1">
      <c r="A114" s="7"/>
      <c r="B114" s="31"/>
    </row>
    <row r="115" spans="1:2" ht="32.25" customHeight="1">
      <c r="A115" s="7"/>
      <c r="B115" s="31"/>
    </row>
    <row r="116" spans="1:2" ht="32.25" customHeight="1">
      <c r="A116" s="7"/>
      <c r="B116" s="31"/>
    </row>
    <row r="117" spans="1:2" ht="32.25" customHeight="1">
      <c r="A117" s="7"/>
      <c r="B117" s="31"/>
    </row>
    <row r="118" spans="1:2" ht="32.25" customHeight="1">
      <c r="A118" s="7"/>
      <c r="B118" s="31"/>
    </row>
    <row r="119" spans="1:2" ht="32.25" customHeight="1">
      <c r="A119" s="7"/>
      <c r="B119" s="31"/>
    </row>
    <row r="120" spans="1:2" ht="32.25" customHeight="1">
      <c r="A120" s="7"/>
      <c r="B120" s="31"/>
    </row>
    <row r="121" spans="1:2" ht="32.25" customHeight="1">
      <c r="A121" s="7"/>
      <c r="B121" s="31"/>
    </row>
    <row r="122" spans="1:2" ht="32.25" customHeight="1">
      <c r="A122" s="7"/>
      <c r="B122" s="31"/>
    </row>
    <row r="123" spans="1:2" ht="32.25" customHeight="1">
      <c r="A123" s="7"/>
      <c r="B123" s="31"/>
    </row>
    <row r="124" spans="1:2" ht="32.25" customHeight="1">
      <c r="A124" s="7"/>
      <c r="B124" s="31"/>
    </row>
    <row r="125" spans="1:2" ht="32.25" customHeight="1">
      <c r="A125" s="7"/>
      <c r="B125" s="31"/>
    </row>
    <row r="126" spans="1:2" ht="32.25" customHeight="1">
      <c r="A126" s="7"/>
      <c r="B126" s="2"/>
    </row>
    <row r="127" spans="1:2" ht="32.25" customHeight="1">
      <c r="A127" s="7"/>
      <c r="B127" s="2"/>
    </row>
    <row r="128" spans="1:2" ht="32.25" customHeight="1">
      <c r="A128" s="7"/>
      <c r="B128" s="2"/>
    </row>
    <row r="129" spans="1:2" ht="32.25" customHeight="1">
      <c r="A129" s="7"/>
      <c r="B129" s="2"/>
    </row>
    <row r="130" spans="1:2" ht="32.25" customHeight="1">
      <c r="A130" s="7"/>
      <c r="B130" s="2"/>
    </row>
    <row r="131" spans="1:2" ht="32.25" customHeight="1">
      <c r="A131" s="7"/>
      <c r="B131" s="2"/>
    </row>
    <row r="132" spans="1:2" ht="32.25" customHeight="1">
      <c r="A132" s="7"/>
      <c r="B132" s="2"/>
    </row>
    <row r="133" spans="1:2" ht="32.25" customHeight="1">
      <c r="A133" s="7"/>
      <c r="B133" s="2"/>
    </row>
    <row r="134" spans="1:2" ht="32.25" customHeight="1">
      <c r="A134" s="7"/>
      <c r="B134" s="2"/>
    </row>
    <row r="135" spans="1:2" ht="32.25" customHeight="1">
      <c r="A135" s="7"/>
      <c r="B135" s="2"/>
    </row>
    <row r="136" spans="1:2" ht="32.25" customHeight="1">
      <c r="A136" s="7"/>
      <c r="B136" s="2"/>
    </row>
    <row r="137" spans="1:2" ht="32.25" customHeight="1">
      <c r="A137" s="7"/>
      <c r="B137" s="2"/>
    </row>
    <row r="138" spans="1:2" ht="32.25" customHeight="1">
      <c r="A138" s="7"/>
      <c r="B138" s="2"/>
    </row>
    <row r="139" spans="1:2" ht="32.25" customHeight="1">
      <c r="A139" s="7"/>
      <c r="B139" s="2"/>
    </row>
    <row r="140" spans="1:2" ht="32.25" customHeight="1">
      <c r="A140" s="7"/>
      <c r="B140" s="2"/>
    </row>
    <row r="141" spans="1:2" ht="32.25" customHeight="1">
      <c r="A141" s="7"/>
      <c r="B141" s="2"/>
    </row>
    <row r="142" spans="1:2" ht="32.25" customHeight="1">
      <c r="A142" s="7"/>
      <c r="B142" s="2"/>
    </row>
    <row r="143" spans="1:2" ht="32.25" customHeight="1">
      <c r="A143" s="7"/>
      <c r="B143" s="2"/>
    </row>
    <row r="144" spans="1:2" ht="32.25" customHeight="1">
      <c r="A144" s="7"/>
      <c r="B144" s="2"/>
    </row>
    <row r="145" spans="1:2" ht="32.25" customHeight="1">
      <c r="A145" s="7"/>
      <c r="B145" s="2"/>
    </row>
    <row r="146" spans="1:2" ht="32.25" customHeight="1">
      <c r="A146" s="7"/>
      <c r="B146" s="2"/>
    </row>
    <row r="147" spans="1:2" ht="32.25" customHeight="1">
      <c r="A147" s="7"/>
      <c r="B147" s="2"/>
    </row>
    <row r="148" spans="1:2" ht="32.25" customHeight="1">
      <c r="A148" s="7"/>
      <c r="B148" s="2"/>
    </row>
    <row r="149" spans="1:2" ht="32.25" customHeight="1">
      <c r="A149" s="7"/>
      <c r="B149" s="2"/>
    </row>
    <row r="150" spans="1:2" ht="32.25" customHeight="1">
      <c r="A150" s="7"/>
      <c r="B150" s="2"/>
    </row>
    <row r="151" spans="1:2" ht="32.25" customHeight="1">
      <c r="A151" s="7"/>
      <c r="B151" s="2"/>
    </row>
    <row r="152" spans="1:2" ht="32.25" customHeight="1">
      <c r="A152" s="7"/>
      <c r="B152" s="2"/>
    </row>
    <row r="153" spans="1:2" ht="32.25" customHeight="1">
      <c r="A153" s="7"/>
      <c r="B153" s="2"/>
    </row>
    <row r="154" spans="1:2" ht="32.25" customHeight="1">
      <c r="A154" s="7"/>
      <c r="B154" s="2"/>
    </row>
    <row r="155" spans="1:2" ht="32.25" customHeight="1">
      <c r="A155" s="7"/>
      <c r="B155" s="2"/>
    </row>
    <row r="156" spans="1:2" ht="32.25" customHeight="1">
      <c r="A156" s="7"/>
      <c r="B156" s="2"/>
    </row>
    <row r="157" spans="1:2" ht="32.25" customHeight="1">
      <c r="A157" s="7"/>
      <c r="B157" s="2"/>
    </row>
    <row r="158" spans="1:2" ht="32.25" customHeight="1">
      <c r="A158" s="7"/>
      <c r="B158" s="2"/>
    </row>
    <row r="159" spans="1:2" ht="32.25" customHeight="1">
      <c r="A159" s="7"/>
      <c r="B159" s="2"/>
    </row>
    <row r="160" spans="1:2" ht="32.25" customHeight="1">
      <c r="A160" s="7"/>
      <c r="B160" s="2"/>
    </row>
    <row r="161" spans="1:2" ht="32.25" customHeight="1">
      <c r="A161" s="7"/>
      <c r="B161" s="2"/>
    </row>
    <row r="162" spans="1:2" ht="32.25" customHeight="1">
      <c r="A162" s="7"/>
      <c r="B162" s="2"/>
    </row>
    <row r="163" spans="1:2" ht="32.25" customHeight="1">
      <c r="A163" s="7"/>
      <c r="B163" s="2"/>
    </row>
    <row r="164" spans="1:2" ht="32.25" customHeight="1">
      <c r="A164" s="7"/>
      <c r="B164" s="2"/>
    </row>
    <row r="165" spans="1:2" ht="32.25" customHeight="1">
      <c r="A165" s="7"/>
      <c r="B165" s="2"/>
    </row>
    <row r="166" spans="1:2" ht="32.25" customHeight="1">
      <c r="A166" s="7"/>
      <c r="B166" s="2"/>
    </row>
    <row r="167" spans="1:2" ht="32.25" customHeight="1">
      <c r="A167" s="7"/>
      <c r="B167" s="2"/>
    </row>
    <row r="168" spans="1:2" ht="32.25" customHeight="1">
      <c r="A168" s="7"/>
      <c r="B168" s="2"/>
    </row>
    <row r="169" spans="1:2" ht="32.25" customHeight="1">
      <c r="A169" s="7"/>
      <c r="B169" s="2"/>
    </row>
    <row r="170" spans="1:2" ht="32.25" customHeight="1">
      <c r="A170" s="7"/>
      <c r="B170" s="2"/>
    </row>
    <row r="171" spans="1:2" ht="32.25" customHeight="1">
      <c r="A171" s="7"/>
      <c r="B171" s="2"/>
    </row>
    <row r="172" spans="1:2" ht="32.25" customHeight="1">
      <c r="A172" s="7"/>
      <c r="B172" s="2"/>
    </row>
    <row r="173" spans="1:2" ht="32.25" customHeight="1">
      <c r="A173" s="7"/>
      <c r="B173" s="2"/>
    </row>
    <row r="174" spans="1:2" ht="32.25" customHeight="1">
      <c r="A174" s="7"/>
      <c r="B174" s="2"/>
    </row>
    <row r="175" spans="1:2" ht="32.25" customHeight="1">
      <c r="A175" s="7"/>
      <c r="B175" s="2"/>
    </row>
    <row r="176" spans="1:2" ht="32.25" customHeight="1">
      <c r="A176" s="7"/>
      <c r="B176" s="2"/>
    </row>
    <row r="177" spans="1:2" ht="32.25" customHeight="1">
      <c r="A177" s="7"/>
      <c r="B177" s="2"/>
    </row>
    <row r="178" spans="1:2" ht="32.25" customHeight="1">
      <c r="A178" s="7"/>
      <c r="B178" s="2"/>
    </row>
    <row r="179" spans="1:2" ht="32.25" customHeight="1">
      <c r="A179" s="7"/>
      <c r="B179" s="2"/>
    </row>
    <row r="180" spans="1:2" ht="32.25" customHeight="1">
      <c r="A180" s="7"/>
      <c r="B180" s="2"/>
    </row>
    <row r="181" spans="1:2" ht="32.25" customHeight="1">
      <c r="A181" s="7"/>
      <c r="B181" s="2"/>
    </row>
    <row r="182" spans="1:2" ht="32.25" customHeight="1">
      <c r="A182" s="7"/>
      <c r="B182" s="2"/>
    </row>
    <row r="183" spans="1:2" ht="32.25" customHeight="1">
      <c r="A183" s="7"/>
      <c r="B183" s="2"/>
    </row>
    <row r="184" spans="1:2" ht="32.25" customHeight="1">
      <c r="A184" s="7"/>
      <c r="B184" s="2"/>
    </row>
    <row r="185" spans="1:2" ht="32.25" customHeight="1">
      <c r="A185" s="7"/>
      <c r="B185" s="2"/>
    </row>
    <row r="186" spans="1:2" ht="32.25" customHeight="1">
      <c r="A186" s="7"/>
      <c r="B186" s="2"/>
    </row>
    <row r="187" spans="1:2" ht="32.25" customHeight="1">
      <c r="A187" s="7"/>
      <c r="B187" s="2"/>
    </row>
    <row r="188" spans="1:2" ht="32.25" customHeight="1">
      <c r="A188" s="7"/>
      <c r="B188" s="2"/>
    </row>
    <row r="189" spans="1:2" ht="32.25" customHeight="1">
      <c r="A189" s="7"/>
      <c r="B189" s="2"/>
    </row>
    <row r="190" spans="1:2" ht="32.25" customHeight="1">
      <c r="A190" s="7"/>
      <c r="B190" s="2"/>
    </row>
    <row r="191" spans="1:2" ht="32.25" customHeight="1">
      <c r="A191" s="7"/>
      <c r="B191" s="2"/>
    </row>
    <row r="192" spans="1:2" ht="32.25" customHeight="1">
      <c r="A192" s="7"/>
      <c r="B192" s="2"/>
    </row>
    <row r="193" spans="1:2" ht="32.25" customHeight="1">
      <c r="A193" s="7"/>
      <c r="B193" s="2"/>
    </row>
    <row r="194" spans="1:2" ht="32.25" customHeight="1">
      <c r="A194" s="7"/>
      <c r="B194" s="2"/>
    </row>
    <row r="195" spans="1:2" ht="32.25" customHeight="1">
      <c r="A195" s="7"/>
      <c r="B195" s="2"/>
    </row>
    <row r="196" spans="1:2" ht="32.25" customHeight="1">
      <c r="A196" s="7"/>
      <c r="B196" s="2"/>
    </row>
    <row r="197" spans="1:2" ht="32.25" customHeight="1">
      <c r="A197" s="7"/>
      <c r="B197" s="2"/>
    </row>
    <row r="198" spans="1:2" ht="32.25" customHeight="1">
      <c r="A198" s="7"/>
      <c r="B198" s="2"/>
    </row>
    <row r="199" spans="1:2" ht="32.25" customHeight="1">
      <c r="A199" s="7"/>
      <c r="B199" s="2"/>
    </row>
    <row r="200" spans="1:2" ht="32.25" customHeight="1">
      <c r="A200" s="7"/>
      <c r="B200" s="2"/>
    </row>
    <row r="201" spans="1:2" ht="32.25" customHeight="1">
      <c r="A201" s="7"/>
      <c r="B201" s="2"/>
    </row>
    <row r="202" spans="1:2" ht="32.25" customHeight="1">
      <c r="A202" s="7"/>
      <c r="B202" s="2"/>
    </row>
    <row r="203" spans="1:2" ht="32.25" customHeight="1">
      <c r="A203" s="7"/>
      <c r="B203" s="2"/>
    </row>
    <row r="204" spans="1:2" ht="32.25" customHeight="1">
      <c r="A204" s="7"/>
      <c r="B204" s="2"/>
    </row>
    <row r="205" spans="1:2" ht="32.25" customHeight="1">
      <c r="A205" s="7"/>
      <c r="B205" s="2"/>
    </row>
    <row r="206" spans="1:2" ht="32.25" customHeight="1">
      <c r="A206" s="7"/>
      <c r="B206" s="2"/>
    </row>
    <row r="207" spans="1:2" ht="32.25" customHeight="1">
      <c r="A207" s="7"/>
      <c r="B207" s="2"/>
    </row>
    <row r="208" spans="1:2" ht="32.25" customHeight="1">
      <c r="A208" s="7"/>
      <c r="B208" s="2"/>
    </row>
    <row r="209" spans="1:2" ht="32.25" customHeight="1">
      <c r="A209" s="7"/>
      <c r="B209" s="2"/>
    </row>
    <row r="210" spans="1:2" ht="32.25" customHeight="1">
      <c r="A210" s="7"/>
      <c r="B210" s="2"/>
    </row>
    <row r="211" spans="1:2" ht="32.25" customHeight="1">
      <c r="A211" s="7"/>
      <c r="B211" s="2"/>
    </row>
    <row r="212" spans="1:2" ht="32.25" customHeight="1">
      <c r="A212" s="7"/>
      <c r="B212" s="2"/>
    </row>
    <row r="213" spans="1:2" ht="32.25" customHeight="1">
      <c r="A213" s="7"/>
      <c r="B213" s="2"/>
    </row>
    <row r="214" spans="1:2" ht="32.25" customHeight="1">
      <c r="A214" s="7"/>
      <c r="B214" s="2"/>
    </row>
    <row r="215" spans="1:2" ht="32.25" customHeight="1">
      <c r="A215" s="7"/>
      <c r="B215" s="2"/>
    </row>
    <row r="216" spans="1:2" ht="32.25" customHeight="1">
      <c r="A216" s="7"/>
      <c r="B216" s="2"/>
    </row>
    <row r="217" spans="1:2" ht="32.25" customHeight="1">
      <c r="A217" s="7"/>
      <c r="B217" s="2"/>
    </row>
    <row r="218" spans="1:2" ht="32.25" customHeight="1">
      <c r="A218" s="7"/>
      <c r="B218" s="2"/>
    </row>
    <row r="219" spans="1:2" ht="32.25" customHeight="1">
      <c r="A219" s="7"/>
      <c r="B219" s="2"/>
    </row>
    <row r="220" spans="1:2" ht="32.25" customHeight="1">
      <c r="A220" s="7"/>
      <c r="B220" s="2"/>
    </row>
    <row r="221" spans="1:2" ht="32.25" customHeight="1">
      <c r="A221" s="7"/>
      <c r="B221" s="2"/>
    </row>
    <row r="222" spans="1:2" ht="32.25" customHeight="1">
      <c r="A222" s="7"/>
      <c r="B222" s="2"/>
    </row>
    <row r="223" spans="1:2" ht="32.25" customHeight="1">
      <c r="A223" s="7"/>
      <c r="B223" s="2"/>
    </row>
    <row r="224" spans="1:2" ht="32.25" customHeight="1">
      <c r="A224" s="7"/>
      <c r="B224" s="2"/>
    </row>
    <row r="225" spans="1:2" ht="32.25" customHeight="1">
      <c r="A225" s="7"/>
      <c r="B225" s="2"/>
    </row>
    <row r="226" spans="1:2" ht="32.25" customHeight="1">
      <c r="A226" s="7"/>
      <c r="B226" s="2"/>
    </row>
    <row r="227" spans="1:2" ht="32.25" customHeight="1">
      <c r="A227" s="7"/>
      <c r="B227" s="2"/>
    </row>
    <row r="228" spans="1:2" ht="32.25" customHeight="1">
      <c r="A228" s="7"/>
      <c r="B228" s="2"/>
    </row>
    <row r="229" spans="1:2" ht="32.25" customHeight="1">
      <c r="A229" s="7"/>
      <c r="B229" s="2"/>
    </row>
    <row r="230" spans="1:2" ht="32.25" customHeight="1">
      <c r="A230" s="7"/>
      <c r="B230" s="2"/>
    </row>
    <row r="231" spans="1:2" ht="32.25" customHeight="1">
      <c r="A231" s="7"/>
      <c r="B231" s="2"/>
    </row>
    <row r="232" spans="1:2" ht="32.25" customHeight="1">
      <c r="A232" s="7"/>
      <c r="B232" s="2"/>
    </row>
    <row r="233" spans="1:2" ht="32.25" customHeight="1">
      <c r="A233" s="7"/>
      <c r="B233" s="2"/>
    </row>
    <row r="234" spans="1:2" ht="32.25" customHeight="1">
      <c r="A234" s="7"/>
      <c r="B234" s="2"/>
    </row>
    <row r="235" spans="1:2" ht="32.25" customHeight="1">
      <c r="A235" s="7"/>
      <c r="B235" s="2"/>
    </row>
    <row r="236" spans="1:2" ht="32.25" customHeight="1">
      <c r="A236" s="7"/>
      <c r="B236" s="2"/>
    </row>
    <row r="237" spans="1:2" ht="32.25" customHeight="1">
      <c r="A237" s="7"/>
      <c r="B237" s="2"/>
    </row>
    <row r="238" spans="1:2" ht="32.25" customHeight="1">
      <c r="A238" s="7"/>
      <c r="B238" s="2"/>
    </row>
    <row r="239" spans="1:2" ht="32.25" customHeight="1">
      <c r="A239" s="7"/>
      <c r="B239" s="2"/>
    </row>
    <row r="240" spans="1:2" ht="32.25" customHeight="1">
      <c r="A240" s="7"/>
      <c r="B240" s="2"/>
    </row>
    <row r="241" spans="1:2" ht="32.25" customHeight="1">
      <c r="A241" s="7"/>
      <c r="B241" s="2"/>
    </row>
    <row r="242" spans="1:2" ht="32.25" customHeight="1">
      <c r="A242" s="7"/>
      <c r="B242" s="2"/>
    </row>
    <row r="243" spans="1:2" ht="32.25" customHeight="1">
      <c r="A243" s="7"/>
      <c r="B243" s="2"/>
    </row>
    <row r="244" spans="1:2" ht="32.25" customHeight="1">
      <c r="A244" s="7"/>
      <c r="B244" s="2"/>
    </row>
    <row r="245" spans="1:2" ht="32.25" customHeight="1">
      <c r="A245" s="7"/>
      <c r="B245" s="2"/>
    </row>
    <row r="246" spans="1:2" ht="32.25" customHeight="1">
      <c r="A246" s="7"/>
      <c r="B246" s="2"/>
    </row>
    <row r="247" spans="1:2" ht="32.25" customHeight="1">
      <c r="A247" s="7"/>
      <c r="B247" s="2"/>
    </row>
    <row r="248" spans="1:2" ht="32.25" customHeight="1">
      <c r="A248" s="7"/>
      <c r="B248" s="2"/>
    </row>
    <row r="249" spans="1:2" ht="32.25" customHeight="1">
      <c r="A249" s="7"/>
      <c r="B249" s="2"/>
    </row>
    <row r="250" spans="1:2" ht="32.25" customHeight="1">
      <c r="A250" s="7"/>
      <c r="B250" s="2"/>
    </row>
    <row r="251" spans="1:2" ht="32.25" customHeight="1">
      <c r="A251" s="7"/>
      <c r="B251" s="2"/>
    </row>
    <row r="252" spans="1:2" ht="32.25" customHeight="1">
      <c r="A252" s="7"/>
      <c r="B252" s="2"/>
    </row>
    <row r="253" spans="1:2" ht="32.25" customHeight="1">
      <c r="A253" s="7"/>
      <c r="B253" s="2"/>
    </row>
  </sheetData>
  <sheetProtection/>
  <mergeCells count="10">
    <mergeCell ref="A1:B1"/>
    <mergeCell ref="D1:E1"/>
    <mergeCell ref="A3:E3"/>
    <mergeCell ref="A4:E4"/>
    <mergeCell ref="A5:A7"/>
    <mergeCell ref="B5:B7"/>
    <mergeCell ref="C5:E5"/>
    <mergeCell ref="C6:C7"/>
    <mergeCell ref="D6:D7"/>
    <mergeCell ref="E6:E7"/>
  </mergeCells>
  <printOptions horizontalCentered="1"/>
  <pageMargins left="0.5905511811023623" right="0" top="0" bottom="0" header="0.1968503937007874" footer="0.1574803149606299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49"/>
  <sheetViews>
    <sheetView showZeros="0" tabSelected="1" zoomScale="75" zoomScaleNormal="75" zoomScalePageLayoutView="0" workbookViewId="0" topLeftCell="A64">
      <selection activeCell="F82" sqref="F82"/>
    </sheetView>
  </sheetViews>
  <sheetFormatPr defaultColWidth="9.140625" defaultRowHeight="32.25" customHeight="1"/>
  <cols>
    <col min="1" max="1" width="77.8515625" style="8" customWidth="1"/>
    <col min="2" max="2" width="9.140625" style="1" customWidth="1"/>
    <col min="3" max="3" width="16.7109375" style="1" customWidth="1"/>
    <col min="4" max="4" width="16.8515625" style="1" customWidth="1"/>
    <col min="5" max="5" width="18.28125" style="1" customWidth="1"/>
    <col min="6" max="6" width="13.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15.421875" style="1" customWidth="1"/>
    <col min="11" max="11" width="10.28125" style="1" customWidth="1"/>
    <col min="12" max="12" width="12.140625" style="1" bestFit="1" customWidth="1"/>
    <col min="13" max="14" width="9.140625" style="1" customWidth="1"/>
    <col min="15" max="15" width="12.00390625" style="1" bestFit="1" customWidth="1"/>
    <col min="16" max="16384" width="9.140625" style="1" customWidth="1"/>
  </cols>
  <sheetData>
    <row r="1" spans="1:5" ht="23.25" customHeight="1">
      <c r="A1" s="63"/>
      <c r="B1" s="63"/>
      <c r="D1" s="55"/>
      <c r="E1" s="55"/>
    </row>
    <row r="2" spans="1:2" ht="5.25" customHeight="1">
      <c r="A2" s="46"/>
      <c r="B2" s="46"/>
    </row>
    <row r="3" spans="1:5" ht="23.25" customHeight="1">
      <c r="A3" s="56" t="s">
        <v>159</v>
      </c>
      <c r="B3" s="56"/>
      <c r="C3" s="56"/>
      <c r="D3" s="56"/>
      <c r="E3" s="56"/>
    </row>
    <row r="4" spans="1:5" ht="10.5" customHeight="1">
      <c r="A4" s="56"/>
      <c r="B4" s="56"/>
      <c r="C4" s="56"/>
      <c r="D4" s="56"/>
      <c r="E4" s="56"/>
    </row>
    <row r="5" spans="1:5" ht="25.5" customHeight="1">
      <c r="A5" s="57" t="s">
        <v>0</v>
      </c>
      <c r="B5" s="58" t="s">
        <v>1</v>
      </c>
      <c r="C5" s="59" t="s">
        <v>160</v>
      </c>
      <c r="D5" s="59"/>
      <c r="E5" s="59"/>
    </row>
    <row r="6" spans="1:5" ht="32.25" customHeight="1">
      <c r="A6" s="57"/>
      <c r="B6" s="58"/>
      <c r="C6" s="60" t="s">
        <v>100</v>
      </c>
      <c r="D6" s="60" t="s">
        <v>114</v>
      </c>
      <c r="E6" s="62" t="s">
        <v>115</v>
      </c>
    </row>
    <row r="7" spans="1:58" s="11" customFormat="1" ht="33.75" customHeight="1">
      <c r="A7" s="57"/>
      <c r="B7" s="58"/>
      <c r="C7" s="61"/>
      <c r="D7" s="61"/>
      <c r="E7" s="6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" ht="32.25" customHeight="1">
      <c r="A8" s="12" t="s">
        <v>93</v>
      </c>
      <c r="B8" s="13"/>
      <c r="C8" s="3"/>
      <c r="D8" s="3"/>
      <c r="E8" s="3"/>
    </row>
    <row r="9" spans="1:12" ht="32.25" customHeight="1">
      <c r="A9" s="14" t="s">
        <v>2</v>
      </c>
      <c r="B9" s="15" t="s">
        <v>3</v>
      </c>
      <c r="C9" s="9">
        <f>C10</f>
        <v>0</v>
      </c>
      <c r="D9" s="9">
        <f>D10</f>
        <v>50000</v>
      </c>
      <c r="E9" s="9">
        <f aca="true" t="shared" si="0" ref="E9:E70">C9+D9</f>
        <v>50000</v>
      </c>
      <c r="F9" s="34"/>
      <c r="L9" s="4"/>
    </row>
    <row r="10" spans="1:12" ht="37.5" customHeight="1">
      <c r="A10" s="16" t="s">
        <v>145</v>
      </c>
      <c r="B10" s="17" t="s">
        <v>4</v>
      </c>
      <c r="C10" s="10"/>
      <c r="D10" s="10">
        <v>50000</v>
      </c>
      <c r="E10" s="10">
        <f t="shared" si="0"/>
        <v>50000</v>
      </c>
      <c r="L10" s="44"/>
    </row>
    <row r="11" spans="1:12" ht="37.5" customHeight="1">
      <c r="A11" s="16" t="s">
        <v>146</v>
      </c>
      <c r="B11" s="17" t="s">
        <v>144</v>
      </c>
      <c r="C11" s="10"/>
      <c r="D11" s="10">
        <v>3900</v>
      </c>
      <c r="E11" s="10">
        <f t="shared" si="0"/>
        <v>3900</v>
      </c>
      <c r="L11" s="44"/>
    </row>
    <row r="12" spans="1:12" ht="32.25" customHeight="1">
      <c r="A12" s="18" t="s">
        <v>5</v>
      </c>
      <c r="B12" s="19" t="s">
        <v>6</v>
      </c>
      <c r="C12" s="9">
        <f>SUM(C13:C16)</f>
        <v>0</v>
      </c>
      <c r="D12" s="9">
        <f>SUM(D13:D16)</f>
        <v>3891900</v>
      </c>
      <c r="E12" s="9">
        <f t="shared" si="0"/>
        <v>3891900</v>
      </c>
      <c r="L12" s="44"/>
    </row>
    <row r="13" spans="1:12" ht="32.25" customHeight="1">
      <c r="A13" s="20" t="s">
        <v>7</v>
      </c>
      <c r="B13" s="17" t="s">
        <v>8</v>
      </c>
      <c r="C13" s="10"/>
      <c r="D13" s="10">
        <v>1690300</v>
      </c>
      <c r="E13" s="10">
        <f t="shared" si="0"/>
        <v>1690300</v>
      </c>
      <c r="L13" s="44"/>
    </row>
    <row r="14" spans="1:12" ht="32.25" customHeight="1">
      <c r="A14" s="20" t="s">
        <v>9</v>
      </c>
      <c r="B14" s="17" t="s">
        <v>10</v>
      </c>
      <c r="C14" s="10"/>
      <c r="D14" s="10">
        <v>1536600</v>
      </c>
      <c r="E14" s="10">
        <f t="shared" si="0"/>
        <v>1536600</v>
      </c>
      <c r="G14" s="34"/>
      <c r="L14" s="44"/>
    </row>
    <row r="15" spans="1:12" ht="32.25" customHeight="1">
      <c r="A15" s="21" t="s">
        <v>94</v>
      </c>
      <c r="B15" s="17" t="s">
        <v>11</v>
      </c>
      <c r="C15" s="10"/>
      <c r="D15" s="10">
        <v>600000</v>
      </c>
      <c r="E15" s="10">
        <f>C15+D15</f>
        <v>600000</v>
      </c>
      <c r="L15" s="44"/>
    </row>
    <row r="16" spans="1:12" ht="32.25" customHeight="1">
      <c r="A16" s="21" t="s">
        <v>77</v>
      </c>
      <c r="B16" s="17" t="s">
        <v>76</v>
      </c>
      <c r="C16" s="10"/>
      <c r="D16" s="10">
        <v>65000</v>
      </c>
      <c r="E16" s="10">
        <f t="shared" si="0"/>
        <v>65000</v>
      </c>
      <c r="L16" s="44"/>
    </row>
    <row r="17" spans="1:12" ht="32.25" customHeight="1">
      <c r="A17" s="20" t="s">
        <v>12</v>
      </c>
      <c r="B17" s="17" t="s">
        <v>13</v>
      </c>
      <c r="C17" s="10"/>
      <c r="D17" s="10">
        <v>200</v>
      </c>
      <c r="E17" s="10">
        <f t="shared" si="0"/>
        <v>200</v>
      </c>
      <c r="L17" s="44"/>
    </row>
    <row r="18" spans="1:12" ht="32.25" customHeight="1">
      <c r="A18" s="18" t="s">
        <v>95</v>
      </c>
      <c r="B18" s="19"/>
      <c r="C18" s="9">
        <f>C12+C17+C9</f>
        <v>0</v>
      </c>
      <c r="D18" s="9">
        <f>D12+D17+D9</f>
        <v>3942100</v>
      </c>
      <c r="E18" s="9">
        <f>C18+D18</f>
        <v>3942100</v>
      </c>
      <c r="L18" s="44"/>
    </row>
    <row r="19" spans="1:12" ht="32.25" customHeight="1">
      <c r="A19" s="22" t="s">
        <v>14</v>
      </c>
      <c r="B19" s="19"/>
      <c r="C19" s="10"/>
      <c r="D19" s="10"/>
      <c r="E19" s="10">
        <f t="shared" si="0"/>
        <v>0</v>
      </c>
      <c r="L19" s="44"/>
    </row>
    <row r="20" spans="1:12" ht="32.25" customHeight="1">
      <c r="A20" s="18" t="s">
        <v>15</v>
      </c>
      <c r="B20" s="19" t="s">
        <v>16</v>
      </c>
      <c r="C20" s="9">
        <f>SUM(C21:C24)</f>
        <v>48783</v>
      </c>
      <c r="D20" s="9">
        <f>SUM(D21:D24)</f>
        <v>1189638</v>
      </c>
      <c r="E20" s="9">
        <f t="shared" si="0"/>
        <v>1238421</v>
      </c>
      <c r="L20" s="44"/>
    </row>
    <row r="21" spans="1:12" ht="32.25" customHeight="1">
      <c r="A21" s="20" t="s">
        <v>17</v>
      </c>
      <c r="B21" s="17" t="s">
        <v>18</v>
      </c>
      <c r="C21" s="10">
        <v>45000</v>
      </c>
      <c r="D21" s="42">
        <v>860200</v>
      </c>
      <c r="E21" s="10">
        <f t="shared" si="0"/>
        <v>905200</v>
      </c>
      <c r="G21" s="34"/>
      <c r="L21" s="44"/>
    </row>
    <row r="22" spans="1:12" ht="32.25" customHeight="1">
      <c r="A22" s="20" t="s">
        <v>19</v>
      </c>
      <c r="B22" s="17" t="s">
        <v>20</v>
      </c>
      <c r="C22" s="10">
        <v>3783</v>
      </c>
      <c r="D22" s="42">
        <v>143320</v>
      </c>
      <c r="E22" s="10">
        <f t="shared" si="0"/>
        <v>147103</v>
      </c>
      <c r="L22" s="44"/>
    </row>
    <row r="23" spans="1:12" ht="32.25" customHeight="1">
      <c r="A23" s="20" t="s">
        <v>21</v>
      </c>
      <c r="B23" s="17" t="s">
        <v>22</v>
      </c>
      <c r="C23" s="10"/>
      <c r="D23" s="42">
        <v>184118</v>
      </c>
      <c r="E23" s="10">
        <f t="shared" si="0"/>
        <v>184118</v>
      </c>
      <c r="L23" s="44"/>
    </row>
    <row r="24" spans="1:12" ht="32.25" customHeight="1">
      <c r="A24" s="20" t="s">
        <v>125</v>
      </c>
      <c r="B24" s="17" t="s">
        <v>23</v>
      </c>
      <c r="C24" s="10"/>
      <c r="D24" s="10">
        <v>2000</v>
      </c>
      <c r="E24" s="10">
        <f t="shared" si="0"/>
        <v>2000</v>
      </c>
      <c r="L24" s="44"/>
    </row>
    <row r="25" spans="1:12" ht="32.25" customHeight="1">
      <c r="A25" s="18" t="s">
        <v>24</v>
      </c>
      <c r="B25" s="19" t="s">
        <v>25</v>
      </c>
      <c r="C25" s="9">
        <f>SUM(C26:C35)</f>
        <v>0</v>
      </c>
      <c r="D25" s="9">
        <f>SUM(D26:D35)</f>
        <v>4879944</v>
      </c>
      <c r="E25" s="9">
        <f t="shared" si="0"/>
        <v>4879944</v>
      </c>
      <c r="L25" s="44"/>
    </row>
    <row r="26" spans="1:12" ht="32.25" customHeight="1">
      <c r="A26" s="20" t="s">
        <v>103</v>
      </c>
      <c r="B26" s="17" t="s">
        <v>26</v>
      </c>
      <c r="C26" s="10"/>
      <c r="D26" s="10">
        <v>441570</v>
      </c>
      <c r="E26" s="10">
        <f t="shared" si="0"/>
        <v>441570</v>
      </c>
      <c r="L26" s="44"/>
    </row>
    <row r="27" spans="1:12" ht="32.25" customHeight="1">
      <c r="A27" s="20" t="s">
        <v>27</v>
      </c>
      <c r="B27" s="17" t="s">
        <v>28</v>
      </c>
      <c r="C27" s="10"/>
      <c r="D27" s="10">
        <v>50000</v>
      </c>
      <c r="E27" s="10">
        <f t="shared" si="0"/>
        <v>50000</v>
      </c>
      <c r="L27" s="44"/>
    </row>
    <row r="28" spans="1:12" ht="32.25" customHeight="1">
      <c r="A28" s="20" t="s">
        <v>116</v>
      </c>
      <c r="B28" s="23" t="s">
        <v>29</v>
      </c>
      <c r="C28" s="10"/>
      <c r="D28" s="10">
        <v>164500</v>
      </c>
      <c r="E28" s="10">
        <f t="shared" si="0"/>
        <v>164500</v>
      </c>
      <c r="L28" s="44"/>
    </row>
    <row r="29" spans="1:12" ht="32.25" customHeight="1">
      <c r="A29" s="20" t="s">
        <v>117</v>
      </c>
      <c r="B29" s="17" t="s">
        <v>30</v>
      </c>
      <c r="C29" s="10"/>
      <c r="D29" s="10">
        <v>165500</v>
      </c>
      <c r="E29" s="10">
        <f t="shared" si="0"/>
        <v>165500</v>
      </c>
      <c r="L29" s="44"/>
    </row>
    <row r="30" spans="1:12" ht="32.25" customHeight="1">
      <c r="A30" s="20" t="s">
        <v>31</v>
      </c>
      <c r="B30" s="17" t="s">
        <v>32</v>
      </c>
      <c r="C30" s="10"/>
      <c r="D30" s="42">
        <v>3609374</v>
      </c>
      <c r="E30" s="42">
        <f t="shared" si="0"/>
        <v>3609374</v>
      </c>
      <c r="L30" s="44"/>
    </row>
    <row r="31" spans="1:12" ht="32.25" customHeight="1">
      <c r="A31" s="20" t="s">
        <v>33</v>
      </c>
      <c r="B31" s="17" t="s">
        <v>34</v>
      </c>
      <c r="C31" s="10"/>
      <c r="D31" s="10">
        <v>110000</v>
      </c>
      <c r="E31" s="10">
        <f t="shared" si="0"/>
        <v>110000</v>
      </c>
      <c r="L31" s="44"/>
    </row>
    <row r="32" spans="1:12" ht="32.25" customHeight="1">
      <c r="A32" s="20" t="s">
        <v>35</v>
      </c>
      <c r="B32" s="17" t="s">
        <v>36</v>
      </c>
      <c r="C32" s="10"/>
      <c r="D32" s="10">
        <v>127000</v>
      </c>
      <c r="E32" s="10">
        <f t="shared" si="0"/>
        <v>127000</v>
      </c>
      <c r="L32" s="44"/>
    </row>
    <row r="33" spans="1:12" ht="32.25" customHeight="1">
      <c r="A33" s="20" t="s">
        <v>37</v>
      </c>
      <c r="B33" s="17" t="s">
        <v>38</v>
      </c>
      <c r="C33" s="10"/>
      <c r="D33" s="10">
        <v>10000</v>
      </c>
      <c r="E33" s="10">
        <f t="shared" si="0"/>
        <v>10000</v>
      </c>
      <c r="L33" s="44"/>
    </row>
    <row r="34" spans="1:12" ht="32.25" customHeight="1">
      <c r="A34" s="20" t="s">
        <v>124</v>
      </c>
      <c r="B34" s="17" t="s">
        <v>39</v>
      </c>
      <c r="C34" s="10"/>
      <c r="D34" s="10">
        <v>2000</v>
      </c>
      <c r="E34" s="10">
        <f t="shared" si="0"/>
        <v>2000</v>
      </c>
      <c r="L34" s="44"/>
    </row>
    <row r="35" spans="1:12" ht="32.25" customHeight="1">
      <c r="A35" s="20" t="s">
        <v>40</v>
      </c>
      <c r="B35" s="17" t="s">
        <v>41</v>
      </c>
      <c r="C35" s="10"/>
      <c r="D35" s="10">
        <v>200000</v>
      </c>
      <c r="E35" s="10">
        <f t="shared" si="0"/>
        <v>200000</v>
      </c>
      <c r="L35" s="44"/>
    </row>
    <row r="36" spans="1:12" ht="32.25" customHeight="1">
      <c r="A36" s="18" t="s">
        <v>42</v>
      </c>
      <c r="B36" s="19" t="s">
        <v>43</v>
      </c>
      <c r="C36" s="9">
        <f>C37</f>
        <v>0</v>
      </c>
      <c r="D36" s="9">
        <f>D37+D38</f>
        <v>265000</v>
      </c>
      <c r="E36" s="9">
        <f t="shared" si="0"/>
        <v>265000</v>
      </c>
      <c r="L36" s="44"/>
    </row>
    <row r="37" spans="1:12" ht="32.25" customHeight="1">
      <c r="A37" s="20" t="s">
        <v>119</v>
      </c>
      <c r="B37" s="17" t="s">
        <v>44</v>
      </c>
      <c r="C37" s="10"/>
      <c r="D37" s="10">
        <v>65000</v>
      </c>
      <c r="E37" s="10">
        <f t="shared" si="0"/>
        <v>65000</v>
      </c>
      <c r="L37" s="44"/>
    </row>
    <row r="38" spans="1:12" ht="32.25" customHeight="1">
      <c r="A38" s="20" t="s">
        <v>113</v>
      </c>
      <c r="B38" s="17" t="s">
        <v>112</v>
      </c>
      <c r="C38" s="10"/>
      <c r="D38" s="10">
        <v>200000</v>
      </c>
      <c r="E38" s="10">
        <f t="shared" si="0"/>
        <v>200000</v>
      </c>
      <c r="L38" s="44"/>
    </row>
    <row r="39" spans="1:12" ht="32.25" customHeight="1">
      <c r="A39" s="18" t="s">
        <v>135</v>
      </c>
      <c r="B39" s="19" t="s">
        <v>45</v>
      </c>
      <c r="C39" s="9">
        <f>SUM(C40:C40)</f>
        <v>0</v>
      </c>
      <c r="D39" s="9">
        <f>SUM(D40:D40)</f>
        <v>174000</v>
      </c>
      <c r="E39" s="9">
        <f t="shared" si="0"/>
        <v>174000</v>
      </c>
      <c r="L39" s="44"/>
    </row>
    <row r="40" spans="1:12" ht="32.25" customHeight="1">
      <c r="A40" s="20" t="s">
        <v>97</v>
      </c>
      <c r="B40" s="17" t="s">
        <v>46</v>
      </c>
      <c r="C40" s="10"/>
      <c r="D40" s="10">
        <v>174000</v>
      </c>
      <c r="E40" s="10">
        <f t="shared" si="0"/>
        <v>174000</v>
      </c>
      <c r="L40" s="44"/>
    </row>
    <row r="41" spans="1:12" ht="32.25" customHeight="1">
      <c r="A41" s="18" t="s">
        <v>136</v>
      </c>
      <c r="B41" s="19" t="s">
        <v>47</v>
      </c>
      <c r="C41" s="9">
        <f>SUM(C42:C43)</f>
        <v>0</v>
      </c>
      <c r="D41" s="9">
        <f>SUM(D42:D43)</f>
        <v>-470700</v>
      </c>
      <c r="E41" s="9">
        <f t="shared" si="0"/>
        <v>-470700</v>
      </c>
      <c r="L41" s="44"/>
    </row>
    <row r="42" spans="1:12" ht="32.25" customHeight="1">
      <c r="A42" s="20" t="s">
        <v>98</v>
      </c>
      <c r="B42" s="17" t="s">
        <v>48</v>
      </c>
      <c r="C42" s="10"/>
      <c r="D42" s="10">
        <v>-430700</v>
      </c>
      <c r="E42" s="10">
        <f t="shared" si="0"/>
        <v>-430700</v>
      </c>
      <c r="L42" s="44"/>
    </row>
    <row r="43" spans="1:12" ht="35.25" customHeight="1">
      <c r="A43" s="20" t="s">
        <v>99</v>
      </c>
      <c r="B43" s="23" t="s">
        <v>49</v>
      </c>
      <c r="C43" s="10"/>
      <c r="D43" s="10">
        <v>-40000</v>
      </c>
      <c r="E43" s="10">
        <f t="shared" si="0"/>
        <v>-40000</v>
      </c>
      <c r="L43" s="44"/>
    </row>
    <row r="44" spans="1:12" ht="32.25" customHeight="1">
      <c r="A44" s="18" t="s">
        <v>50</v>
      </c>
      <c r="B44" s="19" t="s">
        <v>51</v>
      </c>
      <c r="C44" s="9">
        <f>SUM(C45:C47)</f>
        <v>0</v>
      </c>
      <c r="D44" s="9">
        <f>SUM(D45:D47)</f>
        <v>448200</v>
      </c>
      <c r="E44" s="9">
        <f t="shared" si="0"/>
        <v>448200</v>
      </c>
      <c r="L44" s="44"/>
    </row>
    <row r="45" spans="1:12" ht="32.25" customHeight="1">
      <c r="A45" s="20" t="s">
        <v>52</v>
      </c>
      <c r="B45" s="17" t="s">
        <v>53</v>
      </c>
      <c r="C45" s="10"/>
      <c r="D45" s="42">
        <v>162000</v>
      </c>
      <c r="E45" s="10">
        <f t="shared" si="0"/>
        <v>162000</v>
      </c>
      <c r="L45" s="44"/>
    </row>
    <row r="46" spans="1:12" ht="32.25" customHeight="1">
      <c r="A46" s="20" t="s">
        <v>54</v>
      </c>
      <c r="B46" s="17" t="s">
        <v>55</v>
      </c>
      <c r="C46" s="10"/>
      <c r="D46" s="42">
        <v>65300</v>
      </c>
      <c r="E46" s="10">
        <f t="shared" si="0"/>
        <v>65300</v>
      </c>
      <c r="L46" s="44"/>
    </row>
    <row r="47" spans="1:12" ht="32.25" customHeight="1">
      <c r="A47" s="20" t="s">
        <v>104</v>
      </c>
      <c r="B47" s="17" t="s">
        <v>56</v>
      </c>
      <c r="C47" s="10"/>
      <c r="D47" s="42">
        <v>220900</v>
      </c>
      <c r="E47" s="10">
        <f t="shared" si="0"/>
        <v>220900</v>
      </c>
      <c r="L47" s="44"/>
    </row>
    <row r="48" spans="1:12" ht="32.25" customHeight="1">
      <c r="A48" s="22" t="s">
        <v>57</v>
      </c>
      <c r="B48" s="15"/>
      <c r="C48" s="9">
        <f>C20+C25+C36+C39+C44+C41</f>
        <v>48783</v>
      </c>
      <c r="D48" s="9">
        <f>D20+D25+D36+D39+D44+D41</f>
        <v>6486082</v>
      </c>
      <c r="E48" s="9">
        <f t="shared" si="0"/>
        <v>6534865</v>
      </c>
      <c r="L48" s="44"/>
    </row>
    <row r="49" spans="1:12" ht="32.25" customHeight="1">
      <c r="A49" s="24" t="s">
        <v>96</v>
      </c>
      <c r="B49" s="15"/>
      <c r="C49" s="9">
        <f>C18+C48</f>
        <v>48783</v>
      </c>
      <c r="D49" s="9">
        <f>D18+D48</f>
        <v>10428182</v>
      </c>
      <c r="E49" s="9">
        <f t="shared" si="0"/>
        <v>10476965</v>
      </c>
      <c r="L49" s="44"/>
    </row>
    <row r="50" spans="1:12" ht="32.25" customHeight="1">
      <c r="A50" s="25" t="s">
        <v>58</v>
      </c>
      <c r="B50" s="26"/>
      <c r="C50" s="10"/>
      <c r="D50" s="10"/>
      <c r="E50" s="10">
        <f t="shared" si="0"/>
        <v>0</v>
      </c>
      <c r="L50" s="44"/>
    </row>
    <row r="51" spans="1:12" ht="32.25" customHeight="1">
      <c r="A51" s="27" t="s">
        <v>105</v>
      </c>
      <c r="B51" s="28" t="s">
        <v>59</v>
      </c>
      <c r="C51" s="9">
        <f>C52</f>
        <v>24057720</v>
      </c>
      <c r="D51" s="9">
        <f>D52+D53+D54</f>
        <v>5422900</v>
      </c>
      <c r="E51" s="9">
        <f t="shared" si="0"/>
        <v>29480620</v>
      </c>
      <c r="L51" s="44"/>
    </row>
    <row r="52" spans="1:12" ht="36" customHeight="1">
      <c r="A52" s="29" t="s">
        <v>106</v>
      </c>
      <c r="B52" s="26" t="s">
        <v>60</v>
      </c>
      <c r="C52" s="10">
        <v>24057720</v>
      </c>
      <c r="D52" s="10"/>
      <c r="E52" s="10">
        <f t="shared" si="0"/>
        <v>24057720</v>
      </c>
      <c r="L52" s="44"/>
    </row>
    <row r="53" spans="1:12" ht="32.25" customHeight="1">
      <c r="A53" s="29" t="s">
        <v>111</v>
      </c>
      <c r="B53" s="17" t="s">
        <v>61</v>
      </c>
      <c r="C53" s="10"/>
      <c r="D53" s="10">
        <v>4145500</v>
      </c>
      <c r="E53" s="10">
        <f t="shared" si="0"/>
        <v>4145500</v>
      </c>
      <c r="L53" s="44"/>
    </row>
    <row r="54" spans="1:12" ht="36" customHeight="1">
      <c r="A54" s="29" t="s">
        <v>110</v>
      </c>
      <c r="B54" s="26" t="s">
        <v>62</v>
      </c>
      <c r="C54" s="10"/>
      <c r="D54" s="10">
        <v>1277400</v>
      </c>
      <c r="E54" s="10">
        <f t="shared" si="0"/>
        <v>1277400</v>
      </c>
      <c r="L54" s="44"/>
    </row>
    <row r="55" spans="1:12" ht="32.25" customHeight="1">
      <c r="A55" s="25" t="s">
        <v>63</v>
      </c>
      <c r="B55" s="26"/>
      <c r="C55" s="10"/>
      <c r="D55" s="10"/>
      <c r="E55" s="10">
        <f t="shared" si="0"/>
        <v>0</v>
      </c>
      <c r="L55" s="44"/>
    </row>
    <row r="56" spans="1:12" ht="32.25" customHeight="1">
      <c r="A56" s="27" t="s">
        <v>107</v>
      </c>
      <c r="B56" s="28" t="s">
        <v>64</v>
      </c>
      <c r="C56" s="9">
        <f>+C57+C58</f>
        <v>-6435</v>
      </c>
      <c r="D56" s="9">
        <f>+D57</f>
        <v>1058200</v>
      </c>
      <c r="E56" s="9">
        <f t="shared" si="0"/>
        <v>1051765</v>
      </c>
      <c r="L56" s="44"/>
    </row>
    <row r="57" spans="1:12" ht="32.25" customHeight="1">
      <c r="A57" s="29" t="s">
        <v>65</v>
      </c>
      <c r="B57" s="26" t="s">
        <v>66</v>
      </c>
      <c r="C57" s="10"/>
      <c r="D57" s="10">
        <v>1058200</v>
      </c>
      <c r="E57" s="10">
        <f t="shared" si="0"/>
        <v>1058200</v>
      </c>
      <c r="F57" s="48"/>
      <c r="G57" s="48"/>
      <c r="H57" s="48"/>
      <c r="I57" s="48"/>
      <c r="J57" s="48"/>
      <c r="K57" s="48"/>
      <c r="L57" s="44"/>
    </row>
    <row r="58" spans="1:12" ht="32.25" customHeight="1">
      <c r="A58" s="29"/>
      <c r="B58" s="26" t="s">
        <v>161</v>
      </c>
      <c r="C58" s="10">
        <v>-6435</v>
      </c>
      <c r="D58" s="10"/>
      <c r="E58" s="10"/>
      <c r="F58" s="48"/>
      <c r="G58" s="48"/>
      <c r="H58" s="48"/>
      <c r="I58" s="48"/>
      <c r="J58" s="48"/>
      <c r="K58" s="48"/>
      <c r="L58" s="44"/>
    </row>
    <row r="59" spans="1:12" ht="32.25" customHeight="1">
      <c r="A59" s="27" t="s">
        <v>131</v>
      </c>
      <c r="B59" s="28" t="s">
        <v>130</v>
      </c>
      <c r="C59" s="9"/>
      <c r="D59" s="9"/>
      <c r="E59" s="9">
        <f t="shared" si="0"/>
        <v>0</v>
      </c>
      <c r="F59" s="49"/>
      <c r="G59" s="50"/>
      <c r="H59" s="50"/>
      <c r="I59" s="50"/>
      <c r="J59" s="48"/>
      <c r="K59" s="48"/>
      <c r="L59" s="44"/>
    </row>
    <row r="60" spans="1:12" s="2" customFormat="1" ht="37.5" customHeight="1">
      <c r="A60" s="27" t="s">
        <v>108</v>
      </c>
      <c r="B60" s="28" t="s">
        <v>67</v>
      </c>
      <c r="C60" s="9"/>
      <c r="D60" s="9"/>
      <c r="E60" s="9">
        <f t="shared" si="0"/>
        <v>0</v>
      </c>
      <c r="F60" s="51"/>
      <c r="G60" s="52"/>
      <c r="H60" s="51"/>
      <c r="I60" s="51"/>
      <c r="J60" s="51"/>
      <c r="K60" s="51"/>
      <c r="L60" s="44"/>
    </row>
    <row r="61" spans="1:12" s="5" customFormat="1" ht="32.25" customHeight="1">
      <c r="A61" s="27" t="s">
        <v>101</v>
      </c>
      <c r="B61" s="28" t="s">
        <v>102</v>
      </c>
      <c r="C61" s="9"/>
      <c r="D61" s="9"/>
      <c r="E61" s="9">
        <f t="shared" si="0"/>
        <v>0</v>
      </c>
      <c r="F61" s="53"/>
      <c r="G61" s="53"/>
      <c r="H61" s="53"/>
      <c r="I61" s="53"/>
      <c r="J61" s="53"/>
      <c r="K61" s="53"/>
      <c r="L61" s="44"/>
    </row>
    <row r="62" spans="1:12" s="2" customFormat="1" ht="32.25" customHeight="1">
      <c r="A62" s="27" t="s">
        <v>120</v>
      </c>
      <c r="B62" s="30"/>
      <c r="C62" s="10">
        <f>C56+C60</f>
        <v>-6435</v>
      </c>
      <c r="D62" s="10"/>
      <c r="E62" s="10">
        <f t="shared" si="0"/>
        <v>-6435</v>
      </c>
      <c r="F62" s="51"/>
      <c r="G62" s="51"/>
      <c r="H62" s="51"/>
      <c r="I62" s="51"/>
      <c r="J62" s="51"/>
      <c r="K62" s="51"/>
      <c r="L62" s="44"/>
    </row>
    <row r="63" spans="1:12" s="2" customFormat="1" ht="32.25" customHeight="1">
      <c r="A63" s="27" t="s">
        <v>68</v>
      </c>
      <c r="B63" s="26"/>
      <c r="C63" s="9">
        <f>C49+C51+C56+C59+C60+C61</f>
        <v>24100068</v>
      </c>
      <c r="D63" s="9">
        <f>D49+D51+D56+D59+D60+D61</f>
        <v>16909282</v>
      </c>
      <c r="E63" s="9">
        <f>C63+D63</f>
        <v>41009350</v>
      </c>
      <c r="L63" s="44"/>
    </row>
    <row r="64" spans="1:12" ht="32.25" customHeight="1">
      <c r="A64" s="27" t="s">
        <v>122</v>
      </c>
      <c r="B64" s="30"/>
      <c r="C64" s="10"/>
      <c r="D64" s="10"/>
      <c r="E64" s="10">
        <f t="shared" si="0"/>
        <v>0</v>
      </c>
      <c r="L64" s="44"/>
    </row>
    <row r="65" spans="1:12" ht="32.25" customHeight="1">
      <c r="A65" s="27" t="s">
        <v>158</v>
      </c>
      <c r="B65" s="28" t="s">
        <v>156</v>
      </c>
      <c r="C65" s="9"/>
      <c r="D65" s="9">
        <v>88700</v>
      </c>
      <c r="E65" s="10">
        <f t="shared" si="0"/>
        <v>88700</v>
      </c>
      <c r="L65" s="44"/>
    </row>
    <row r="66" spans="1:12" ht="32.25" customHeight="1">
      <c r="A66" s="27" t="s">
        <v>109</v>
      </c>
      <c r="B66" s="25" t="s">
        <v>69</v>
      </c>
      <c r="C66" s="9">
        <f>C68+C69+C67</f>
        <v>0</v>
      </c>
      <c r="D66" s="9">
        <f>D68+D69+D67</f>
        <v>-675552</v>
      </c>
      <c r="E66" s="9">
        <f>C66+D66</f>
        <v>-675552</v>
      </c>
      <c r="L66" s="44"/>
    </row>
    <row r="67" spans="1:12" ht="32.25" customHeight="1">
      <c r="A67" s="29" t="s">
        <v>152</v>
      </c>
      <c r="B67" s="30" t="s">
        <v>151</v>
      </c>
      <c r="C67" s="10"/>
      <c r="D67" s="10">
        <v>-555552</v>
      </c>
      <c r="E67" s="10">
        <f t="shared" si="0"/>
        <v>-555552</v>
      </c>
      <c r="L67" s="44"/>
    </row>
    <row r="68" spans="1:12" ht="32.25" customHeight="1">
      <c r="A68" s="29" t="s">
        <v>83</v>
      </c>
      <c r="B68" s="30" t="s">
        <v>88</v>
      </c>
      <c r="C68" s="10"/>
      <c r="D68" s="10"/>
      <c r="E68" s="10">
        <f t="shared" si="0"/>
        <v>0</v>
      </c>
      <c r="L68" s="44"/>
    </row>
    <row r="69" spans="1:12" ht="32.25" customHeight="1">
      <c r="A69" s="29" t="s">
        <v>90</v>
      </c>
      <c r="B69" s="30" t="s">
        <v>92</v>
      </c>
      <c r="C69" s="10"/>
      <c r="D69" s="10">
        <v>-120000</v>
      </c>
      <c r="E69" s="10">
        <f t="shared" si="0"/>
        <v>-120000</v>
      </c>
      <c r="L69" s="44"/>
    </row>
    <row r="70" spans="1:12" ht="40.5" customHeight="1">
      <c r="A70" s="27" t="s">
        <v>121</v>
      </c>
      <c r="B70" s="25" t="s">
        <v>70</v>
      </c>
      <c r="C70" s="9">
        <f>C71</f>
        <v>-236471</v>
      </c>
      <c r="D70" s="9"/>
      <c r="E70" s="9">
        <f t="shared" si="0"/>
        <v>-236471</v>
      </c>
      <c r="L70" s="44"/>
    </row>
    <row r="71" spans="1:12" ht="39" customHeight="1">
      <c r="A71" s="29" t="s">
        <v>126</v>
      </c>
      <c r="B71" s="30" t="s">
        <v>79</v>
      </c>
      <c r="C71" s="42">
        <v>-236471</v>
      </c>
      <c r="D71" s="42"/>
      <c r="E71" s="10">
        <f aca="true" t="shared" si="1" ref="E71:E78">C71+D71</f>
        <v>-236471</v>
      </c>
      <c r="L71" s="44"/>
    </row>
    <row r="72" spans="1:12" ht="32.25" customHeight="1">
      <c r="A72" s="27" t="s">
        <v>71</v>
      </c>
      <c r="B72" s="28" t="s">
        <v>72</v>
      </c>
      <c r="C72" s="47">
        <f>+C74+C75</f>
        <v>0</v>
      </c>
      <c r="D72" s="47">
        <f>+D74+D75+D73</f>
        <v>-1980741</v>
      </c>
      <c r="E72" s="9">
        <f>C72+D72</f>
        <v>-1980741</v>
      </c>
      <c r="L72" s="44"/>
    </row>
    <row r="73" spans="1:12" ht="32.25" customHeight="1">
      <c r="A73" s="29" t="s">
        <v>163</v>
      </c>
      <c r="B73" s="26" t="s">
        <v>162</v>
      </c>
      <c r="C73" s="47"/>
      <c r="D73" s="42">
        <v>79500</v>
      </c>
      <c r="E73" s="10">
        <f t="shared" si="1"/>
        <v>79500</v>
      </c>
      <c r="L73" s="44"/>
    </row>
    <row r="74" spans="1:12" ht="32.25" customHeight="1">
      <c r="A74" s="29" t="s">
        <v>134</v>
      </c>
      <c r="B74" s="26" t="s">
        <v>133</v>
      </c>
      <c r="C74" s="42"/>
      <c r="D74" s="42">
        <v>-49661</v>
      </c>
      <c r="E74" s="10">
        <f t="shared" si="1"/>
        <v>-49661</v>
      </c>
      <c r="L74" s="44"/>
    </row>
    <row r="75" spans="1:12" ht="32.25" customHeight="1">
      <c r="A75" s="29" t="s">
        <v>78</v>
      </c>
      <c r="B75" s="26" t="s">
        <v>118</v>
      </c>
      <c r="C75" s="42"/>
      <c r="D75" s="42">
        <v>-2010580</v>
      </c>
      <c r="E75" s="10">
        <f t="shared" si="1"/>
        <v>-2010580</v>
      </c>
      <c r="L75" s="44"/>
    </row>
    <row r="76" spans="1:12" ht="32.25" customHeight="1">
      <c r="A76" s="27" t="s">
        <v>73</v>
      </c>
      <c r="B76" s="28" t="s">
        <v>74</v>
      </c>
      <c r="C76" s="47">
        <f>SUM(C77:C78)</f>
        <v>2286814</v>
      </c>
      <c r="D76" s="47">
        <f>SUM(D77:D78)</f>
        <v>225348</v>
      </c>
      <c r="E76" s="9">
        <f t="shared" si="1"/>
        <v>2512162</v>
      </c>
      <c r="L76" s="44"/>
    </row>
    <row r="77" spans="1:12" ht="32.25" customHeight="1">
      <c r="A77" s="29" t="s">
        <v>127</v>
      </c>
      <c r="B77" s="26" t="s">
        <v>75</v>
      </c>
      <c r="C77" s="42">
        <v>2285745</v>
      </c>
      <c r="D77" s="42">
        <v>225348</v>
      </c>
      <c r="E77" s="10">
        <f t="shared" si="1"/>
        <v>2511093</v>
      </c>
      <c r="L77" s="44"/>
    </row>
    <row r="78" spans="1:12" ht="38.25" customHeight="1">
      <c r="A78" s="29" t="s">
        <v>128</v>
      </c>
      <c r="B78" s="26" t="s">
        <v>80</v>
      </c>
      <c r="C78" s="42">
        <v>1069</v>
      </c>
      <c r="D78" s="42"/>
      <c r="E78" s="10">
        <f t="shared" si="1"/>
        <v>1069</v>
      </c>
      <c r="L78" s="44"/>
    </row>
    <row r="79" spans="1:12" s="4" customFormat="1" ht="32.25" customHeight="1">
      <c r="A79" s="27" t="s">
        <v>123</v>
      </c>
      <c r="B79" s="28"/>
      <c r="C79" s="9">
        <f>+C76+C72+C70+C66+C65</f>
        <v>2050343</v>
      </c>
      <c r="D79" s="9">
        <f>+D76+D72+D70+D66+D65</f>
        <v>-2342245</v>
      </c>
      <c r="E79" s="9">
        <f>C79+D79</f>
        <v>-291902</v>
      </c>
      <c r="F79" s="44"/>
      <c r="L79" s="44"/>
    </row>
    <row r="80" spans="1:58" s="6" customFormat="1" ht="32.25" customHeight="1">
      <c r="A80" s="33" t="s">
        <v>132</v>
      </c>
      <c r="B80" s="28">
        <v>9999</v>
      </c>
      <c r="C80" s="9">
        <f>C49+C51+C70+C76+C56</f>
        <v>26150411</v>
      </c>
      <c r="D80" s="9">
        <f>D72+D66+D61+D60+D59+D56+D51+D49+D76+D65</f>
        <v>14567037</v>
      </c>
      <c r="E80" s="9">
        <f>C80+D80</f>
        <v>40717448</v>
      </c>
      <c r="F80" s="34"/>
      <c r="G80" s="34"/>
      <c r="H80" s="1"/>
      <c r="I80" s="1"/>
      <c r="J80" s="1"/>
      <c r="K80" s="1"/>
      <c r="L80" s="4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4" ht="18" customHeight="1">
      <c r="A81" s="7"/>
      <c r="B81" s="31"/>
      <c r="D81" s="34"/>
    </row>
    <row r="82" spans="1:6" ht="32.25" customHeight="1">
      <c r="A82" s="7"/>
      <c r="B82" s="31"/>
      <c r="C82" s="34"/>
      <c r="D82" s="34"/>
      <c r="F82" s="54"/>
    </row>
    <row r="83" spans="1:2" ht="32.25" customHeight="1">
      <c r="A83" s="7"/>
      <c r="B83" s="31"/>
    </row>
    <row r="84" spans="1:2" ht="32.25" customHeight="1">
      <c r="A84" s="7"/>
      <c r="B84" s="31"/>
    </row>
    <row r="85" spans="1:2" ht="32.25" customHeight="1">
      <c r="A85" s="7"/>
      <c r="B85" s="31"/>
    </row>
    <row r="86" spans="1:2" ht="32.25" customHeight="1">
      <c r="A86" s="7"/>
      <c r="B86" s="31"/>
    </row>
    <row r="87" spans="1:2" ht="32.25" customHeight="1">
      <c r="A87" s="7"/>
      <c r="B87" s="31"/>
    </row>
    <row r="88" spans="1:2" ht="32.25" customHeight="1">
      <c r="A88" s="7"/>
      <c r="B88" s="31"/>
    </row>
    <row r="89" spans="1:2" ht="32.25" customHeight="1">
      <c r="A89" s="7"/>
      <c r="B89" s="31"/>
    </row>
    <row r="90" spans="1:2" ht="32.25" customHeight="1">
      <c r="A90" s="7"/>
      <c r="B90" s="31"/>
    </row>
    <row r="91" spans="1:2" ht="32.25" customHeight="1">
      <c r="A91" s="7"/>
      <c r="B91" s="31"/>
    </row>
    <row r="92" spans="1:2" ht="32.25" customHeight="1">
      <c r="A92" s="7"/>
      <c r="B92" s="31"/>
    </row>
    <row r="93" spans="1:2" ht="32.25" customHeight="1">
      <c r="A93" s="7"/>
      <c r="B93" s="31"/>
    </row>
    <row r="94" spans="1:2" ht="32.25" customHeight="1">
      <c r="A94" s="7"/>
      <c r="B94" s="31"/>
    </row>
    <row r="95" spans="1:2" ht="32.25" customHeight="1">
      <c r="A95" s="7"/>
      <c r="B95" s="31"/>
    </row>
    <row r="96" spans="1:2" ht="32.25" customHeight="1">
      <c r="A96" s="7"/>
      <c r="B96" s="31"/>
    </row>
    <row r="97" spans="1:2" ht="32.25" customHeight="1">
      <c r="A97" s="7"/>
      <c r="B97" s="31"/>
    </row>
    <row r="98" spans="1:2" ht="32.25" customHeight="1">
      <c r="A98" s="7"/>
      <c r="B98" s="31"/>
    </row>
    <row r="99" spans="1:2" ht="32.25" customHeight="1">
      <c r="A99" s="7"/>
      <c r="B99" s="31"/>
    </row>
    <row r="100" spans="1:2" ht="32.25" customHeight="1">
      <c r="A100" s="7"/>
      <c r="B100" s="31"/>
    </row>
    <row r="101" spans="1:2" ht="32.25" customHeight="1">
      <c r="A101" s="7"/>
      <c r="B101" s="31"/>
    </row>
    <row r="102" spans="1:2" ht="32.25" customHeight="1">
      <c r="A102" s="7"/>
      <c r="B102" s="31"/>
    </row>
    <row r="103" spans="1:2" ht="32.25" customHeight="1">
      <c r="A103" s="7"/>
      <c r="B103" s="31"/>
    </row>
    <row r="104" spans="1:2" ht="32.25" customHeight="1">
      <c r="A104" s="7"/>
      <c r="B104" s="31"/>
    </row>
    <row r="105" spans="1:2" ht="32.25" customHeight="1">
      <c r="A105" s="7"/>
      <c r="B105" s="31"/>
    </row>
    <row r="106" spans="1:2" ht="32.25" customHeight="1">
      <c r="A106" s="7"/>
      <c r="B106" s="31"/>
    </row>
    <row r="107" spans="1:2" ht="32.25" customHeight="1">
      <c r="A107" s="7"/>
      <c r="B107" s="31"/>
    </row>
    <row r="108" spans="1:2" ht="32.25" customHeight="1">
      <c r="A108" s="7"/>
      <c r="B108" s="31"/>
    </row>
    <row r="109" spans="1:2" ht="32.25" customHeight="1">
      <c r="A109" s="7"/>
      <c r="B109" s="31"/>
    </row>
    <row r="110" spans="1:2" ht="32.25" customHeight="1">
      <c r="A110" s="7"/>
      <c r="B110" s="31"/>
    </row>
    <row r="111" spans="1:2" ht="32.25" customHeight="1">
      <c r="A111" s="7"/>
      <c r="B111" s="31"/>
    </row>
    <row r="112" spans="1:2" ht="32.25" customHeight="1">
      <c r="A112" s="7"/>
      <c r="B112" s="31"/>
    </row>
    <row r="113" spans="1:2" ht="32.25" customHeight="1">
      <c r="A113" s="7"/>
      <c r="B113" s="31"/>
    </row>
    <row r="114" spans="1:2" ht="32.25" customHeight="1">
      <c r="A114" s="7"/>
      <c r="B114" s="31"/>
    </row>
    <row r="115" spans="1:2" ht="32.25" customHeight="1">
      <c r="A115" s="7"/>
      <c r="B115" s="31"/>
    </row>
    <row r="116" spans="1:2" ht="32.25" customHeight="1">
      <c r="A116" s="7"/>
      <c r="B116" s="31"/>
    </row>
    <row r="117" spans="1:2" ht="32.25" customHeight="1">
      <c r="A117" s="7"/>
      <c r="B117" s="31"/>
    </row>
    <row r="118" spans="1:2" ht="32.25" customHeight="1">
      <c r="A118" s="7"/>
      <c r="B118" s="31"/>
    </row>
    <row r="119" spans="1:2" ht="32.25" customHeight="1">
      <c r="A119" s="7"/>
      <c r="B119" s="31"/>
    </row>
    <row r="120" spans="1:2" ht="32.25" customHeight="1">
      <c r="A120" s="7"/>
      <c r="B120" s="31"/>
    </row>
    <row r="121" spans="1:2" ht="32.25" customHeight="1">
      <c r="A121" s="7"/>
      <c r="B121" s="31"/>
    </row>
    <row r="122" spans="1:2" ht="32.25" customHeight="1">
      <c r="A122" s="7"/>
      <c r="B122" s="2"/>
    </row>
    <row r="123" spans="1:2" ht="32.25" customHeight="1">
      <c r="A123" s="7"/>
      <c r="B123" s="2"/>
    </row>
    <row r="124" spans="1:2" ht="32.25" customHeight="1">
      <c r="A124" s="7"/>
      <c r="B124" s="2"/>
    </row>
    <row r="125" spans="1:2" ht="32.25" customHeight="1">
      <c r="A125" s="7"/>
      <c r="B125" s="2"/>
    </row>
    <row r="126" spans="1:2" ht="32.25" customHeight="1">
      <c r="A126" s="7"/>
      <c r="B126" s="2"/>
    </row>
    <row r="127" spans="1:2" ht="32.25" customHeight="1">
      <c r="A127" s="7"/>
      <c r="B127" s="2"/>
    </row>
    <row r="128" spans="1:2" ht="32.25" customHeight="1">
      <c r="A128" s="7"/>
      <c r="B128" s="2"/>
    </row>
    <row r="129" spans="1:2" ht="32.25" customHeight="1">
      <c r="A129" s="7"/>
      <c r="B129" s="2"/>
    </row>
    <row r="130" spans="1:2" ht="32.25" customHeight="1">
      <c r="A130" s="7"/>
      <c r="B130" s="2"/>
    </row>
    <row r="131" spans="1:2" ht="32.25" customHeight="1">
      <c r="A131" s="7"/>
      <c r="B131" s="2"/>
    </row>
    <row r="132" spans="1:2" ht="32.25" customHeight="1">
      <c r="A132" s="7"/>
      <c r="B132" s="2"/>
    </row>
    <row r="133" spans="1:2" ht="32.25" customHeight="1">
      <c r="A133" s="7"/>
      <c r="B133" s="2"/>
    </row>
    <row r="134" spans="1:2" ht="32.25" customHeight="1">
      <c r="A134" s="7"/>
      <c r="B134" s="2"/>
    </row>
    <row r="135" spans="1:2" ht="32.25" customHeight="1">
      <c r="A135" s="7"/>
      <c r="B135" s="2"/>
    </row>
    <row r="136" spans="1:2" ht="32.25" customHeight="1">
      <c r="A136" s="7"/>
      <c r="B136" s="2"/>
    </row>
    <row r="137" spans="1:2" ht="32.25" customHeight="1">
      <c r="A137" s="7"/>
      <c r="B137" s="2"/>
    </row>
    <row r="138" spans="1:2" ht="32.25" customHeight="1">
      <c r="A138" s="7"/>
      <c r="B138" s="2"/>
    </row>
    <row r="139" spans="1:2" ht="32.25" customHeight="1">
      <c r="A139" s="7"/>
      <c r="B139" s="2"/>
    </row>
    <row r="140" spans="1:2" ht="32.25" customHeight="1">
      <c r="A140" s="7"/>
      <c r="B140" s="2"/>
    </row>
    <row r="141" spans="1:2" ht="32.25" customHeight="1">
      <c r="A141" s="7"/>
      <c r="B141" s="2"/>
    </row>
    <row r="142" spans="1:2" ht="32.25" customHeight="1">
      <c r="A142" s="7"/>
      <c r="B142" s="2"/>
    </row>
    <row r="143" spans="1:2" ht="32.25" customHeight="1">
      <c r="A143" s="7"/>
      <c r="B143" s="2"/>
    </row>
    <row r="144" spans="1:2" ht="32.25" customHeight="1">
      <c r="A144" s="7"/>
      <c r="B144" s="2"/>
    </row>
    <row r="145" spans="1:2" ht="32.25" customHeight="1">
      <c r="A145" s="7"/>
      <c r="B145" s="2"/>
    </row>
    <row r="146" spans="1:2" ht="32.25" customHeight="1">
      <c r="A146" s="7"/>
      <c r="B146" s="2"/>
    </row>
    <row r="147" spans="1:2" ht="32.25" customHeight="1">
      <c r="A147" s="7"/>
      <c r="B147" s="2"/>
    </row>
    <row r="148" spans="1:2" ht="32.25" customHeight="1">
      <c r="A148" s="7"/>
      <c r="B148" s="2"/>
    </row>
    <row r="149" spans="1:2" ht="32.25" customHeight="1">
      <c r="A149" s="7"/>
      <c r="B149" s="2"/>
    </row>
    <row r="150" spans="1:2" ht="32.25" customHeight="1">
      <c r="A150" s="7"/>
      <c r="B150" s="2"/>
    </row>
    <row r="151" spans="1:2" ht="32.25" customHeight="1">
      <c r="A151" s="7"/>
      <c r="B151" s="2"/>
    </row>
    <row r="152" spans="1:2" ht="32.25" customHeight="1">
      <c r="A152" s="7"/>
      <c r="B152" s="2"/>
    </row>
    <row r="153" spans="1:2" ht="32.25" customHeight="1">
      <c r="A153" s="7"/>
      <c r="B153" s="2"/>
    </row>
    <row r="154" spans="1:2" ht="32.25" customHeight="1">
      <c r="A154" s="7"/>
      <c r="B154" s="2"/>
    </row>
    <row r="155" spans="1:2" ht="32.25" customHeight="1">
      <c r="A155" s="7"/>
      <c r="B155" s="2"/>
    </row>
    <row r="156" spans="1:2" ht="32.25" customHeight="1">
      <c r="A156" s="7"/>
      <c r="B156" s="2"/>
    </row>
    <row r="157" spans="1:2" ht="32.25" customHeight="1">
      <c r="A157" s="7"/>
      <c r="B157" s="2"/>
    </row>
    <row r="158" spans="1:2" ht="32.25" customHeight="1">
      <c r="A158" s="7"/>
      <c r="B158" s="2"/>
    </row>
    <row r="159" spans="1:2" ht="32.25" customHeight="1">
      <c r="A159" s="7"/>
      <c r="B159" s="2"/>
    </row>
    <row r="160" spans="1:2" ht="32.25" customHeight="1">
      <c r="A160" s="7"/>
      <c r="B160" s="2"/>
    </row>
    <row r="161" spans="1:2" ht="32.25" customHeight="1">
      <c r="A161" s="7"/>
      <c r="B161" s="2"/>
    </row>
    <row r="162" spans="1:2" ht="32.25" customHeight="1">
      <c r="A162" s="7"/>
      <c r="B162" s="2"/>
    </row>
    <row r="163" spans="1:2" ht="32.25" customHeight="1">
      <c r="A163" s="7"/>
      <c r="B163" s="2"/>
    </row>
    <row r="164" spans="1:2" ht="32.25" customHeight="1">
      <c r="A164" s="7"/>
      <c r="B164" s="2"/>
    </row>
    <row r="165" spans="1:2" ht="32.25" customHeight="1">
      <c r="A165" s="7"/>
      <c r="B165" s="2"/>
    </row>
    <row r="166" spans="1:2" ht="32.25" customHeight="1">
      <c r="A166" s="7"/>
      <c r="B166" s="2"/>
    </row>
    <row r="167" spans="1:2" ht="32.25" customHeight="1">
      <c r="A167" s="7"/>
      <c r="B167" s="2"/>
    </row>
    <row r="168" spans="1:2" ht="32.25" customHeight="1">
      <c r="A168" s="7"/>
      <c r="B168" s="2"/>
    </row>
    <row r="169" spans="1:2" ht="32.25" customHeight="1">
      <c r="A169" s="7"/>
      <c r="B169" s="2"/>
    </row>
    <row r="170" spans="1:2" ht="32.25" customHeight="1">
      <c r="A170" s="7"/>
      <c r="B170" s="2"/>
    </row>
    <row r="171" spans="1:2" ht="32.25" customHeight="1">
      <c r="A171" s="7"/>
      <c r="B171" s="2"/>
    </row>
    <row r="172" spans="1:2" ht="32.25" customHeight="1">
      <c r="A172" s="7"/>
      <c r="B172" s="2"/>
    </row>
    <row r="173" spans="1:2" ht="32.25" customHeight="1">
      <c r="A173" s="7"/>
      <c r="B173" s="2"/>
    </row>
    <row r="174" spans="1:2" ht="32.25" customHeight="1">
      <c r="A174" s="7"/>
      <c r="B174" s="2"/>
    </row>
    <row r="175" spans="1:2" ht="32.25" customHeight="1">
      <c r="A175" s="7"/>
      <c r="B175" s="2"/>
    </row>
    <row r="176" spans="1:2" ht="32.25" customHeight="1">
      <c r="A176" s="7"/>
      <c r="B176" s="2"/>
    </row>
    <row r="177" spans="1:2" ht="32.25" customHeight="1">
      <c r="A177" s="7"/>
      <c r="B177" s="2"/>
    </row>
    <row r="178" spans="1:2" ht="32.25" customHeight="1">
      <c r="A178" s="7"/>
      <c r="B178" s="2"/>
    </row>
    <row r="179" spans="1:2" ht="32.25" customHeight="1">
      <c r="A179" s="7"/>
      <c r="B179" s="2"/>
    </row>
    <row r="180" spans="1:2" ht="32.25" customHeight="1">
      <c r="A180" s="7"/>
      <c r="B180" s="2"/>
    </row>
    <row r="181" spans="1:2" ht="32.25" customHeight="1">
      <c r="A181" s="7"/>
      <c r="B181" s="2"/>
    </row>
    <row r="182" spans="1:2" ht="32.25" customHeight="1">
      <c r="A182" s="7"/>
      <c r="B182" s="2"/>
    </row>
    <row r="183" spans="1:2" ht="32.25" customHeight="1">
      <c r="A183" s="7"/>
      <c r="B183" s="2"/>
    </row>
    <row r="184" spans="1:2" ht="32.25" customHeight="1">
      <c r="A184" s="7"/>
      <c r="B184" s="2"/>
    </row>
    <row r="185" spans="1:2" ht="32.25" customHeight="1">
      <c r="A185" s="7"/>
      <c r="B185" s="2"/>
    </row>
    <row r="186" spans="1:2" ht="32.25" customHeight="1">
      <c r="A186" s="7"/>
      <c r="B186" s="2"/>
    </row>
    <row r="187" spans="1:2" ht="32.25" customHeight="1">
      <c r="A187" s="7"/>
      <c r="B187" s="2"/>
    </row>
    <row r="188" spans="1:2" ht="32.25" customHeight="1">
      <c r="A188" s="7"/>
      <c r="B188" s="2"/>
    </row>
    <row r="189" spans="1:2" ht="32.25" customHeight="1">
      <c r="A189" s="7"/>
      <c r="B189" s="2"/>
    </row>
    <row r="190" spans="1:2" ht="32.25" customHeight="1">
      <c r="A190" s="7"/>
      <c r="B190" s="2"/>
    </row>
    <row r="191" spans="1:2" ht="32.25" customHeight="1">
      <c r="A191" s="7"/>
      <c r="B191" s="2"/>
    </row>
    <row r="192" spans="1:2" ht="32.25" customHeight="1">
      <c r="A192" s="7"/>
      <c r="B192" s="2"/>
    </row>
    <row r="193" spans="1:2" ht="32.25" customHeight="1">
      <c r="A193" s="7"/>
      <c r="B193" s="2"/>
    </row>
    <row r="194" spans="1:2" ht="32.25" customHeight="1">
      <c r="A194" s="7"/>
      <c r="B194" s="2"/>
    </row>
    <row r="195" spans="1:2" ht="32.25" customHeight="1">
      <c r="A195" s="7"/>
      <c r="B195" s="2"/>
    </row>
    <row r="196" spans="1:2" ht="32.25" customHeight="1">
      <c r="A196" s="7"/>
      <c r="B196" s="2"/>
    </row>
    <row r="197" spans="1:2" ht="32.25" customHeight="1">
      <c r="A197" s="7"/>
      <c r="B197" s="2"/>
    </row>
    <row r="198" spans="1:2" ht="32.25" customHeight="1">
      <c r="A198" s="7"/>
      <c r="B198" s="2"/>
    </row>
    <row r="199" spans="1:2" ht="32.25" customHeight="1">
      <c r="A199" s="7"/>
      <c r="B199" s="2"/>
    </row>
    <row r="200" spans="1:2" ht="32.25" customHeight="1">
      <c r="A200" s="7"/>
      <c r="B200" s="2"/>
    </row>
    <row r="201" spans="1:2" ht="32.25" customHeight="1">
      <c r="A201" s="7"/>
      <c r="B201" s="2"/>
    </row>
    <row r="202" spans="1:2" ht="32.25" customHeight="1">
      <c r="A202" s="7"/>
      <c r="B202" s="2"/>
    </row>
    <row r="203" spans="1:2" ht="32.25" customHeight="1">
      <c r="A203" s="7"/>
      <c r="B203" s="2"/>
    </row>
    <row r="204" spans="1:2" ht="32.25" customHeight="1">
      <c r="A204" s="7"/>
      <c r="B204" s="2"/>
    </row>
    <row r="205" spans="1:2" ht="32.25" customHeight="1">
      <c r="A205" s="7"/>
      <c r="B205" s="2"/>
    </row>
    <row r="206" spans="1:2" ht="32.25" customHeight="1">
      <c r="A206" s="7"/>
      <c r="B206" s="2"/>
    </row>
    <row r="207" spans="1:2" ht="32.25" customHeight="1">
      <c r="A207" s="7"/>
      <c r="B207" s="2"/>
    </row>
    <row r="208" spans="1:2" ht="32.25" customHeight="1">
      <c r="A208" s="7"/>
      <c r="B208" s="2"/>
    </row>
    <row r="209" spans="1:2" ht="32.25" customHeight="1">
      <c r="A209" s="7"/>
      <c r="B209" s="2"/>
    </row>
    <row r="210" spans="1:2" ht="32.25" customHeight="1">
      <c r="A210" s="7"/>
      <c r="B210" s="2"/>
    </row>
    <row r="211" spans="1:2" ht="32.25" customHeight="1">
      <c r="A211" s="7"/>
      <c r="B211" s="2"/>
    </row>
    <row r="212" spans="1:2" ht="32.25" customHeight="1">
      <c r="A212" s="7"/>
      <c r="B212" s="2"/>
    </row>
    <row r="213" spans="1:2" ht="32.25" customHeight="1">
      <c r="A213" s="7"/>
      <c r="B213" s="2"/>
    </row>
    <row r="214" spans="1:2" ht="32.25" customHeight="1">
      <c r="A214" s="7"/>
      <c r="B214" s="2"/>
    </row>
    <row r="215" spans="1:2" ht="32.25" customHeight="1">
      <c r="A215" s="7"/>
      <c r="B215" s="2"/>
    </row>
    <row r="216" spans="1:2" ht="32.25" customHeight="1">
      <c r="A216" s="7"/>
      <c r="B216" s="2"/>
    </row>
    <row r="217" spans="1:2" ht="32.25" customHeight="1">
      <c r="A217" s="7"/>
      <c r="B217" s="2"/>
    </row>
    <row r="218" spans="1:2" ht="32.25" customHeight="1">
      <c r="A218" s="7"/>
      <c r="B218" s="2"/>
    </row>
    <row r="219" spans="1:2" ht="32.25" customHeight="1">
      <c r="A219" s="7"/>
      <c r="B219" s="2"/>
    </row>
    <row r="220" spans="1:2" ht="32.25" customHeight="1">
      <c r="A220" s="7"/>
      <c r="B220" s="2"/>
    </row>
    <row r="221" spans="1:2" ht="32.25" customHeight="1">
      <c r="A221" s="7"/>
      <c r="B221" s="2"/>
    </row>
    <row r="222" spans="1:2" ht="32.25" customHeight="1">
      <c r="A222" s="7"/>
      <c r="B222" s="2"/>
    </row>
    <row r="223" spans="1:2" ht="32.25" customHeight="1">
      <c r="A223" s="7"/>
      <c r="B223" s="2"/>
    </row>
    <row r="224" spans="1:2" ht="32.25" customHeight="1">
      <c r="A224" s="7"/>
      <c r="B224" s="2"/>
    </row>
    <row r="225" spans="1:2" ht="32.25" customHeight="1">
      <c r="A225" s="7"/>
      <c r="B225" s="2"/>
    </row>
    <row r="226" spans="1:2" ht="32.25" customHeight="1">
      <c r="A226" s="7"/>
      <c r="B226" s="2"/>
    </row>
    <row r="227" spans="1:2" ht="32.25" customHeight="1">
      <c r="A227" s="7"/>
      <c r="B227" s="2"/>
    </row>
    <row r="228" spans="1:2" ht="32.25" customHeight="1">
      <c r="A228" s="7"/>
      <c r="B228" s="2"/>
    </row>
    <row r="229" spans="1:2" ht="32.25" customHeight="1">
      <c r="A229" s="7"/>
      <c r="B229" s="2"/>
    </row>
    <row r="230" spans="1:2" ht="32.25" customHeight="1">
      <c r="A230" s="7"/>
      <c r="B230" s="2"/>
    </row>
    <row r="231" spans="1:2" ht="32.25" customHeight="1">
      <c r="A231" s="7"/>
      <c r="B231" s="2"/>
    </row>
    <row r="232" spans="1:2" ht="32.25" customHeight="1">
      <c r="A232" s="7"/>
      <c r="B232" s="2"/>
    </row>
    <row r="233" spans="1:2" ht="32.25" customHeight="1">
      <c r="A233" s="7"/>
      <c r="B233" s="2"/>
    </row>
    <row r="234" spans="1:2" ht="32.25" customHeight="1">
      <c r="A234" s="7"/>
      <c r="B234" s="2"/>
    </row>
    <row r="235" spans="1:2" ht="32.25" customHeight="1">
      <c r="A235" s="7"/>
      <c r="B235" s="2"/>
    </row>
    <row r="236" spans="1:2" ht="32.25" customHeight="1">
      <c r="A236" s="7"/>
      <c r="B236" s="2"/>
    </row>
    <row r="237" spans="1:2" ht="32.25" customHeight="1">
      <c r="A237" s="7"/>
      <c r="B237" s="2"/>
    </row>
    <row r="238" spans="1:2" ht="32.25" customHeight="1">
      <c r="A238" s="7"/>
      <c r="B238" s="2"/>
    </row>
    <row r="239" spans="1:2" ht="32.25" customHeight="1">
      <c r="A239" s="7"/>
      <c r="B239" s="2"/>
    </row>
    <row r="240" spans="1:2" ht="32.25" customHeight="1">
      <c r="A240" s="7"/>
      <c r="B240" s="2"/>
    </row>
    <row r="241" spans="1:2" ht="32.25" customHeight="1">
      <c r="A241" s="7"/>
      <c r="B241" s="2"/>
    </row>
    <row r="242" spans="1:2" ht="32.25" customHeight="1">
      <c r="A242" s="7"/>
      <c r="B242" s="2"/>
    </row>
    <row r="243" spans="1:2" ht="32.25" customHeight="1">
      <c r="A243" s="7"/>
      <c r="B243" s="2"/>
    </row>
    <row r="244" spans="1:2" ht="32.25" customHeight="1">
      <c r="A244" s="7"/>
      <c r="B244" s="2"/>
    </row>
    <row r="245" spans="1:2" ht="32.25" customHeight="1">
      <c r="A245" s="7"/>
      <c r="B245" s="2"/>
    </row>
    <row r="246" spans="1:2" ht="32.25" customHeight="1">
      <c r="A246" s="7"/>
      <c r="B246" s="2"/>
    </row>
    <row r="247" spans="1:2" ht="32.25" customHeight="1">
      <c r="A247" s="7"/>
      <c r="B247" s="2"/>
    </row>
    <row r="248" spans="1:2" ht="32.25" customHeight="1">
      <c r="A248" s="7"/>
      <c r="B248" s="2"/>
    </row>
    <row r="249" spans="1:2" ht="32.25" customHeight="1">
      <c r="A249" s="7"/>
      <c r="B249" s="2"/>
    </row>
  </sheetData>
  <sheetProtection/>
  <mergeCells count="10">
    <mergeCell ref="A1:B1"/>
    <mergeCell ref="D1:E1"/>
    <mergeCell ref="A3:E3"/>
    <mergeCell ref="A4:E4"/>
    <mergeCell ref="A5:A7"/>
    <mergeCell ref="B5:B7"/>
    <mergeCell ref="C5:E5"/>
    <mergeCell ref="C6:C7"/>
    <mergeCell ref="D6:D7"/>
    <mergeCell ref="E6:E7"/>
  </mergeCells>
  <printOptions horizontalCentered="1"/>
  <pageMargins left="0.5905511811023623" right="0" top="0" bottom="0" header="0.1968503937007874" footer="0.1574803149606299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Obstina Asenovgrad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New5</dc:creator>
  <cp:keywords/>
  <dc:description/>
  <cp:lastModifiedBy>Потребител на Windows</cp:lastModifiedBy>
  <cp:lastPrinted>2020-01-17T14:52:48Z</cp:lastPrinted>
  <dcterms:created xsi:type="dcterms:W3CDTF">2011-01-17T07:40:57Z</dcterms:created>
  <dcterms:modified xsi:type="dcterms:W3CDTF">2020-01-21T06:18:11Z</dcterms:modified>
  <cp:category/>
  <cp:version/>
  <cp:contentType/>
  <cp:contentStatus/>
</cp:coreProperties>
</file>